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22980" windowHeight="9000"/>
  </bookViews>
  <sheets>
    <sheet name="Расчет РФФП 2024 год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S6" i="1" l="1"/>
  <c r="AS11" i="1"/>
  <c r="AS7" i="1"/>
  <c r="AS8" i="1"/>
  <c r="AU8" i="1" s="1"/>
  <c r="AV8" i="1" s="1"/>
  <c r="AS9" i="1"/>
  <c r="AU9" i="1" s="1"/>
  <c r="AS10" i="1"/>
  <c r="AS12" i="1"/>
  <c r="AS13" i="1"/>
  <c r="AS14" i="1"/>
  <c r="AT14" i="1" s="1"/>
  <c r="AU14" i="1" s="1"/>
  <c r="AS15" i="1"/>
  <c r="AS16" i="1"/>
  <c r="AU16" i="1" s="1"/>
  <c r="AS17" i="1"/>
  <c r="AS18" i="1"/>
  <c r="AS5" i="1"/>
  <c r="AU5" i="1" s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5" i="1"/>
  <c r="AU17" i="1"/>
  <c r="AU15" i="1"/>
  <c r="AU13" i="1"/>
  <c r="AU11" i="1"/>
  <c r="AU10" i="1"/>
  <c r="AS4" i="1" l="1"/>
  <c r="AU6" i="1"/>
  <c r="AV5" i="1"/>
  <c r="AV6" i="1"/>
  <c r="AU7" i="1"/>
  <c r="AV7" i="1" s="1"/>
  <c r="AV9" i="1"/>
  <c r="AV10" i="1"/>
  <c r="AV11" i="1"/>
  <c r="AV13" i="1"/>
  <c r="AV14" i="1"/>
  <c r="AV15" i="1"/>
  <c r="AV16" i="1"/>
  <c r="AV17" i="1"/>
  <c r="AR4" i="1"/>
  <c r="AU12" i="1"/>
  <c r="AV12" i="1" s="1"/>
  <c r="AU18" i="1"/>
  <c r="AV18" i="1" s="1"/>
  <c r="AV4" i="1" l="1"/>
  <c r="AU4" i="1"/>
  <c r="AT4" i="1"/>
</calcChain>
</file>

<file path=xl/sharedStrings.xml><?xml version="1.0" encoding="utf-8"?>
<sst xmlns="http://schemas.openxmlformats.org/spreadsheetml/2006/main" count="110" uniqueCount="62">
  <si>
    <t>[B]
МО Описание</t>
  </si>
  <si>
    <t>[C]
Общая сумма исчисленного налога на доходы физических лиц за 2020 год по всем налоговым ставкам (строка 8040 формы отчетности № 5-НДФЛ), тыс. рублей</t>
  </si>
  <si>
    <t>[D]
Общая сумма исчисленного налога на доходы физических лиц за 2021 год по всем налоговым ставкам (строка 8040 формы отчетности № 5-НДФЛ), тыс. рублей</t>
  </si>
  <si>
    <t>[I]
Сумма земельного налога, подлежащего уплате в бюджет за 2021 год (сумма строк 1600, 2500 формы отчетности № 5-МН), тыс. рублей</t>
  </si>
  <si>
    <t>[J]
Сумма земельного налога, не поступившая в бюджет за налоговый период 2021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(сумма строк 1740, 2640 формы отчетности № 5-МН), тыс. рублей</t>
  </si>
  <si>
    <t>[K]
Сумма земельного налога, подлежащего уплате в бюджет за 2022 год (сумма строк 1600, 2500 формы отчетности № 5-МН), тыс. рублей</t>
  </si>
  <si>
    <t>[L]
Сумма земельного налога, не поступившая в бюджет за налоговый период 2022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(сумма строк 1740, 2640 формы отчетности № 5-МН), тыс. рублей</t>
  </si>
  <si>
    <t>[M]
Сумма налога на имущество физических лиц, подлежащего уплате в бюджет за 2022 год (строка 3500 формы отчетности № 5-МН), тыс. рублей</t>
  </si>
  <si>
    <t>[N]
Сумма налога на имущество физических лиц, не поступившая в бюджет за налоговый период 2022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(строка 3650 формы отчетности № 5-МН), тыс. рублей</t>
  </si>
  <si>
    <t>[O]
Сумма налога на имущество физических лиц, подлежащего уплате в бюджет за 2021 год (строка 3500 формы отчетности № 5-МН), тыс. рублей</t>
  </si>
  <si>
    <t>[P]
Сумма налога на имущество физических лиц, не поступившая в бюджет за налоговый период 2021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(строка 3650 формы отчетности № 5-МН), тыс. рублей</t>
  </si>
  <si>
    <t>[Q]
Налог на доходы физических лиц
Очередной финансовый год (2024 г.)</t>
  </si>
  <si>
    <t>[T]
Земельный налог
Очередной финансовый год (2024 г.)</t>
  </si>
  <si>
    <t>[U]
Налог на имущество физических лиц
Очередной финансовый год (2024 г.)</t>
  </si>
  <si>
    <t>[V]
НП НДФЛ</t>
  </si>
  <si>
    <t>[Y]
НП НИФЛ</t>
  </si>
  <si>
    <t>[Z]
НП Земельный налог</t>
  </si>
  <si>
    <t>[AA]
Сумма УНП</t>
  </si>
  <si>
    <t>[AB]
D1 - первая часть дотации</t>
  </si>
  <si>
    <t>[AC]
D2 - вторая часть дотации</t>
  </si>
  <si>
    <t>[AD]
Расчитаный ИБР</t>
  </si>
  <si>
    <t>[AE]
Численность постоянного населения, тыс. чел.</t>
  </si>
  <si>
    <t>[AF]
ИБР расч.</t>
  </si>
  <si>
    <t>[AG]
Нормированная численность населения (ИБР*Числ)</t>
  </si>
  <si>
    <t xml:space="preserve">[AH]
БО расчётное </t>
  </si>
  <si>
    <t>[AI]
БО среднее</t>
  </si>
  <si>
    <t>[AJ]
Расчётный уровень бюджетной обеспеченности</t>
  </si>
  <si>
    <t>[AK]
Уровень бюджетной обеспеченности на нормированную численность (УБО*Числ*ИБР)</t>
  </si>
  <si>
    <t>[AL]
Оптимальный критерий выравнивания до уровня расчётной бюджетной обеспеченности (k1)</t>
  </si>
  <si>
    <t>[AM]
БО среднее*Числ*ИБР*(K1-УБО расчётное)</t>
  </si>
  <si>
    <t>[AN]
Первая часть дотации (D1i)</t>
  </si>
  <si>
    <t>[AO]
Вторая часть дотации (D2i)</t>
  </si>
  <si>
    <t>[AP]
Общий объём дотации (Di=D1i+D2i)</t>
  </si>
  <si>
    <t>[AQ]
Пересчитанный налоговый потенциал</t>
  </si>
  <si>
    <t>[AR]
Сумма дотации и налоговый потенциал</t>
  </si>
  <si>
    <t>[AS]
Уровень бюджетной обеспеченности после выравнивания</t>
  </si>
  <si>
    <t>[AT]
НП с дотацией</t>
  </si>
  <si>
    <t>[AU]
v1</t>
  </si>
  <si>
    <t>[AV]
v3</t>
  </si>
  <si>
    <t>[AW]
Расчётная бюджетная обеспеченность i-го муниципального образования после распределения дотаций на выравнивание уровня бюджетной обеспеченности</t>
  </si>
  <si>
    <t>[AY]
Расчётная условная бюджетная обеспеченность i-го муниципального образования после распределения дотаций на выравнивание уровня бюджетной обеспеченности</t>
  </si>
  <si>
    <t>Уржумский муниципальный район</t>
  </si>
  <si>
    <t>Уржумское городское поселение</t>
  </si>
  <si>
    <t>Уржумское сельское поселение</t>
  </si>
  <si>
    <t>Байсинское сельское поселение</t>
  </si>
  <si>
    <t>Большеройское сельское поселение</t>
  </si>
  <si>
    <t>Буйское сельское поселение</t>
  </si>
  <si>
    <t>Лазаревское сельское поселение</t>
  </si>
  <si>
    <t>Лопьяльское сельское поселение</t>
  </si>
  <si>
    <t>Петровское сельское поселение</t>
  </si>
  <si>
    <t>Пиляндышевское сельское поселение</t>
  </si>
  <si>
    <t>Рублевское сельское поселение</t>
  </si>
  <si>
    <t>Русско-Турекское сельское поселение</t>
  </si>
  <si>
    <t>Савиновское сельское поселение</t>
  </si>
  <si>
    <t>Донауровское сельское поселение</t>
  </si>
  <si>
    <t>Шурминское сельское поселение</t>
  </si>
  <si>
    <t>Дотация первая часть (доля обл)</t>
  </si>
  <si>
    <t>Дотация вторая часть (доля МР)</t>
  </si>
  <si>
    <t>сокращение на 1% в соответствии с п.3.2 Соглашения СЭР за невыполнение обязательств и недостижение значений показателей, предусмотренных п.2.1.1-2.1.3 п.2.1 Соглашения</t>
  </si>
  <si>
    <t>Дотация вторая часть (доля МР) с учетом сокращения</t>
  </si>
  <si>
    <t>[AX]
Дотация из РФФП</t>
  </si>
  <si>
    <t>Расчет РФФП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</si>
</sst>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2" fillId="2" borderId="1" xfId="0" applyFont="1" applyFill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0" fontId="2" fillId="2" borderId="4" xfId="0" applyFont="1" applyFill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3" borderId="4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3" borderId="4" xfId="0" applyFont="1" applyFill="1" applyBorder="1" applyAlignment="1">
      <alignment horizontal="right"/>
    </xf>
    <xf numFmtId="0" fontId="3" fillId="4" borderId="3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0" fontId="3" fillId="3" borderId="5" xfId="0" applyFont="1" applyFill="1" applyBorder="1" applyAlignment="1">
      <alignment horizontal="right"/>
    </xf>
    <xf numFmtId="1" fontId="2" fillId="2" borderId="4" xfId="0" applyNumberFormat="1" applyFont="1" applyFill="1" applyBorder="1" applyAlignment="1">
      <alignment horizontal="right"/>
    </xf>
    <xf numFmtId="1" fontId="2" fillId="0" borderId="2" xfId="0" applyNumberFormat="1" applyFont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0" fontId="1" fillId="0" borderId="6" xfId="0" applyFont="1" applyBorder="1" applyAlignment="1">
      <alignment horizontal="right" wrapText="1"/>
    </xf>
    <xf numFmtId="0" fontId="1" fillId="0" borderId="6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1" fillId="0" borderId="2" xfId="0" applyFont="1" applyBorder="1" applyAlignment="1">
      <alignment horizontal="right" wrapText="1"/>
    </xf>
    <xf numFmtId="0" fontId="1" fillId="0" borderId="2" xfId="0" applyFont="1" applyBorder="1" applyAlignment="1">
      <alignment horizontal="right"/>
    </xf>
    <xf numFmtId="0" fontId="0" fillId="0" borderId="2" xfId="0" applyFont="1" applyBorder="1" applyAlignment="1">
      <alignment horizontal="right"/>
    </xf>
    <xf numFmtId="49" fontId="1" fillId="0" borderId="6" xfId="0" applyNumberFormat="1" applyFont="1" applyBorder="1" applyAlignment="1">
      <alignment horizontal="left" wrapText="1"/>
    </xf>
    <xf numFmtId="49" fontId="0" fillId="0" borderId="6" xfId="0" applyNumberFormat="1" applyFont="1" applyBorder="1" applyAlignment="1">
      <alignment horizontal="left"/>
    </xf>
    <xf numFmtId="0" fontId="1" fillId="0" borderId="3" xfId="0" applyFont="1" applyBorder="1" applyAlignment="1">
      <alignment horizontal="right" wrapText="1"/>
    </xf>
    <xf numFmtId="0" fontId="1" fillId="0" borderId="3" xfId="0" applyFont="1" applyBorder="1" applyAlignment="1">
      <alignment horizontal="right"/>
    </xf>
    <xf numFmtId="0" fontId="0" fillId="0" borderId="3" xfId="0" applyFont="1" applyBorder="1" applyAlignment="1">
      <alignment horizontal="right"/>
    </xf>
    <xf numFmtId="49" fontId="4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8"/>
  <sheetViews>
    <sheetView tabSelected="1" zoomScale="50" zoomScaleNormal="50" workbookViewId="0">
      <selection activeCell="A4" sqref="A4"/>
    </sheetView>
  </sheetViews>
  <sheetFormatPr defaultRowHeight="14.4" x14ac:dyDescent="0.3"/>
  <cols>
    <col min="1" max="1" width="35.44140625" style="1" customWidth="1"/>
    <col min="2" max="12" width="17.77734375" style="2" customWidth="1"/>
    <col min="13" max="13" width="35.5546875" style="2" customWidth="1"/>
    <col min="14" max="24" width="17.77734375" style="2" customWidth="1"/>
    <col min="25" max="25" width="35.77734375" style="2" customWidth="1"/>
    <col min="26" max="36" width="17.77734375" style="2" customWidth="1"/>
    <col min="37" max="37" width="36" style="2" customWidth="1"/>
    <col min="38" max="43" width="17.77734375" style="2" customWidth="1"/>
    <col min="44" max="44" width="14.6640625" style="2" customWidth="1"/>
    <col min="45" max="46" width="17.77734375" style="2" customWidth="1"/>
    <col min="47" max="47" width="14.44140625" style="2" customWidth="1"/>
    <col min="48" max="48" width="12.21875" style="2" customWidth="1"/>
    <col min="49" max="49" width="17.77734375" style="2" customWidth="1"/>
  </cols>
  <sheetData>
    <row r="1" spans="1:49" ht="18" x14ac:dyDescent="0.35">
      <c r="A1" s="31" t="s">
        <v>61</v>
      </c>
    </row>
    <row r="2" spans="1:49" ht="15" thickBot="1" x14ac:dyDescent="0.35"/>
    <row r="3" spans="1:49" ht="345.6" x14ac:dyDescent="0.3">
      <c r="A3" s="26" t="s">
        <v>0</v>
      </c>
      <c r="B3" s="20" t="s">
        <v>1</v>
      </c>
      <c r="C3" s="20" t="s">
        <v>2</v>
      </c>
      <c r="D3" s="20" t="s">
        <v>3</v>
      </c>
      <c r="E3" s="20" t="s">
        <v>4</v>
      </c>
      <c r="F3" s="20" t="s">
        <v>5</v>
      </c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  <c r="M3" s="26" t="s">
        <v>0</v>
      </c>
      <c r="N3" s="20" t="s">
        <v>12</v>
      </c>
      <c r="O3" s="20" t="s">
        <v>13</v>
      </c>
      <c r="P3" s="20" t="s">
        <v>14</v>
      </c>
      <c r="Q3" s="20" t="s">
        <v>15</v>
      </c>
      <c r="R3" s="20" t="s">
        <v>16</v>
      </c>
      <c r="S3" s="20" t="s">
        <v>17</v>
      </c>
      <c r="T3" s="20" t="s">
        <v>18</v>
      </c>
      <c r="U3" s="20" t="s">
        <v>19</v>
      </c>
      <c r="V3" s="20" t="s">
        <v>20</v>
      </c>
      <c r="W3" s="20" t="s">
        <v>21</v>
      </c>
      <c r="X3" s="20" t="s">
        <v>22</v>
      </c>
      <c r="Y3" s="26" t="s">
        <v>0</v>
      </c>
      <c r="Z3" s="20" t="s">
        <v>23</v>
      </c>
      <c r="AA3" s="20" t="s">
        <v>24</v>
      </c>
      <c r="AB3" s="20" t="s">
        <v>25</v>
      </c>
      <c r="AC3" s="20" t="s">
        <v>26</v>
      </c>
      <c r="AD3" s="20" t="s">
        <v>27</v>
      </c>
      <c r="AE3" s="20" t="s">
        <v>28</v>
      </c>
      <c r="AF3" s="20" t="s">
        <v>29</v>
      </c>
      <c r="AG3" s="20" t="s">
        <v>30</v>
      </c>
      <c r="AH3" s="20" t="s">
        <v>31</v>
      </c>
      <c r="AI3" s="20" t="s">
        <v>32</v>
      </c>
      <c r="AJ3" s="20" t="s">
        <v>33</v>
      </c>
      <c r="AK3" s="26" t="s">
        <v>0</v>
      </c>
      <c r="AL3" s="20" t="s">
        <v>34</v>
      </c>
      <c r="AM3" s="20" t="s">
        <v>35</v>
      </c>
      <c r="AN3" s="20" t="s">
        <v>36</v>
      </c>
      <c r="AO3" s="20" t="s">
        <v>37</v>
      </c>
      <c r="AP3" s="20" t="s">
        <v>38</v>
      </c>
      <c r="AQ3" s="28" t="s">
        <v>39</v>
      </c>
      <c r="AR3" s="3" t="s">
        <v>56</v>
      </c>
      <c r="AS3" s="4" t="s">
        <v>57</v>
      </c>
      <c r="AT3" s="5" t="s">
        <v>58</v>
      </c>
      <c r="AU3" s="3" t="s">
        <v>59</v>
      </c>
      <c r="AV3" s="6" t="s">
        <v>60</v>
      </c>
      <c r="AW3" s="23" t="s">
        <v>40</v>
      </c>
    </row>
    <row r="4" spans="1:49" x14ac:dyDescent="0.3">
      <c r="A4" s="27" t="s">
        <v>41</v>
      </c>
      <c r="B4" s="21">
        <v>224306</v>
      </c>
      <c r="C4" s="21">
        <v>239702.7</v>
      </c>
      <c r="D4" s="21">
        <v>6938</v>
      </c>
      <c r="E4" s="21">
        <v>1686</v>
      </c>
      <c r="F4" s="21">
        <v>6791</v>
      </c>
      <c r="G4" s="21">
        <v>2089</v>
      </c>
      <c r="H4" s="21">
        <v>5582</v>
      </c>
      <c r="I4" s="21">
        <v>0</v>
      </c>
      <c r="J4" s="21">
        <v>5057</v>
      </c>
      <c r="K4" s="21">
        <v>0</v>
      </c>
      <c r="L4" s="21">
        <v>28017.599999999999</v>
      </c>
      <c r="M4" s="27" t="s">
        <v>41</v>
      </c>
      <c r="N4" s="21">
        <v>7118.3</v>
      </c>
      <c r="O4" s="21">
        <v>4987</v>
      </c>
      <c r="P4" s="21">
        <v>28017.599997000001</v>
      </c>
      <c r="Q4" s="21">
        <v>4986.9999969999999</v>
      </c>
      <c r="R4" s="21">
        <v>7118.2999970000001</v>
      </c>
      <c r="S4" s="21">
        <v>40122.899990999998</v>
      </c>
      <c r="T4" s="22">
        <v>4512</v>
      </c>
      <c r="U4" s="22">
        <v>4512</v>
      </c>
      <c r="V4" s="21">
        <v>23.810110999999999</v>
      </c>
      <c r="W4" s="21">
        <v>20030</v>
      </c>
      <c r="X4" s="22">
        <v>23.810110999999999</v>
      </c>
      <c r="Y4" s="27" t="s">
        <v>41</v>
      </c>
      <c r="Z4" s="22"/>
      <c r="AA4" s="22">
        <v>0</v>
      </c>
      <c r="AB4" s="22">
        <v>1.5976790000000001</v>
      </c>
      <c r="AC4" s="22">
        <v>0</v>
      </c>
      <c r="AD4" s="22">
        <v>0</v>
      </c>
      <c r="AE4" s="22">
        <v>1.1124529999999999</v>
      </c>
      <c r="AF4" s="22">
        <v>0</v>
      </c>
      <c r="AG4" s="21">
        <v>4511.9999939999998</v>
      </c>
      <c r="AH4" s="21">
        <v>4511.9999930000004</v>
      </c>
      <c r="AI4" s="22">
        <v>9023.9999869999992</v>
      </c>
      <c r="AJ4" s="22"/>
      <c r="AK4" s="27" t="s">
        <v>41</v>
      </c>
      <c r="AL4" s="22"/>
      <c r="AM4" s="22">
        <v>0</v>
      </c>
      <c r="AN4" s="22"/>
      <c r="AO4" s="22">
        <v>40122.899990999998</v>
      </c>
      <c r="AP4" s="22">
        <v>25113.234731</v>
      </c>
      <c r="AQ4" s="29">
        <v>14.38434</v>
      </c>
      <c r="AR4" s="17">
        <f>AR5+AR6+AR7+AR8+AR9+AR10+AR11+AR12+AR13+AR14+AR15+AR16+AR17+AR18</f>
        <v>4511.9999999999991</v>
      </c>
      <c r="AS4" s="18">
        <f>AS5+AS6+AS7+AS8+AS9+AS10+AS11+AS12+AS13+AS14+AS15+AS16+AS17+AS18</f>
        <v>4512</v>
      </c>
      <c r="AT4" s="8">
        <f>AT5+AT6+AT7+AT8+AT9+AT10+AT11+AT12+AT13+AT14+AT15+AT16+AT17+AT18</f>
        <v>0.6</v>
      </c>
      <c r="AU4" s="7">
        <f>AU5+AU6+AU7+AU8+AU9+AU10+AU11+AU12+AU13+AU14+AU15+AU16+AU17+AU18</f>
        <v>4511.3999999999996</v>
      </c>
      <c r="AV4" s="9">
        <f>AV5+AV6+AV7+AV8+AV9+AV10+AV11+AV12+AV13+AV14+AV15+AV16+AV17+AV18</f>
        <v>9023.4000000000033</v>
      </c>
      <c r="AW4" s="24">
        <v>9.0032619999999994</v>
      </c>
    </row>
    <row r="5" spans="1:49" x14ac:dyDescent="0.3">
      <c r="A5" s="27" t="s">
        <v>42</v>
      </c>
      <c r="B5" s="22">
        <v>122371.5</v>
      </c>
      <c r="C5" s="22">
        <v>127895.3</v>
      </c>
      <c r="D5" s="22">
        <v>2374</v>
      </c>
      <c r="E5" s="22">
        <v>901</v>
      </c>
      <c r="F5" s="22">
        <v>2592</v>
      </c>
      <c r="G5" s="22">
        <v>905.8</v>
      </c>
      <c r="H5" s="22">
        <v>5069</v>
      </c>
      <c r="I5" s="22">
        <v>0</v>
      </c>
      <c r="J5" s="22">
        <v>4580</v>
      </c>
      <c r="K5" s="22">
        <v>0</v>
      </c>
      <c r="L5" s="21">
        <v>16064.5</v>
      </c>
      <c r="M5" s="27" t="s">
        <v>42</v>
      </c>
      <c r="N5" s="21">
        <v>2702.3</v>
      </c>
      <c r="O5" s="21">
        <v>4475.1000000000004</v>
      </c>
      <c r="P5" s="22">
        <v>15117.093591000001</v>
      </c>
      <c r="Q5" s="22">
        <v>4522.6423709999999</v>
      </c>
      <c r="R5" s="22">
        <v>2753.5384290000002</v>
      </c>
      <c r="S5" s="22">
        <v>22393.274390999999</v>
      </c>
      <c r="T5" s="22">
        <v>4512</v>
      </c>
      <c r="U5" s="22">
        <v>4512</v>
      </c>
      <c r="V5" s="22">
        <v>0.42941800000000002</v>
      </c>
      <c r="W5" s="22">
        <v>8369</v>
      </c>
      <c r="X5" s="22">
        <v>1</v>
      </c>
      <c r="Y5" s="27" t="s">
        <v>42</v>
      </c>
      <c r="Z5" s="22">
        <v>8369</v>
      </c>
      <c r="AA5" s="22">
        <v>2.6757409999999999</v>
      </c>
      <c r="AB5" s="22">
        <v>1.5976790000000001</v>
      </c>
      <c r="AC5" s="22">
        <v>1.674766</v>
      </c>
      <c r="AD5" s="22">
        <v>14016.116653999999</v>
      </c>
      <c r="AE5" s="22">
        <v>1.1124529999999999</v>
      </c>
      <c r="AF5" s="22">
        <v>0</v>
      </c>
      <c r="AG5" s="22"/>
      <c r="AH5" s="22"/>
      <c r="AI5" s="22">
        <v>0</v>
      </c>
      <c r="AJ5" s="22">
        <v>0</v>
      </c>
      <c r="AK5" s="27" t="s">
        <v>42</v>
      </c>
      <c r="AL5" s="22">
        <v>22393.274390999999</v>
      </c>
      <c r="AM5" s="22">
        <v>1.3672580000000001</v>
      </c>
      <c r="AN5" s="22">
        <v>22393.274390999999</v>
      </c>
      <c r="AO5" s="22">
        <v>40122.899990999998</v>
      </c>
      <c r="AP5" s="22">
        <v>25113.234731</v>
      </c>
      <c r="AQ5" s="30">
        <v>2.6757409999999999</v>
      </c>
      <c r="AR5" s="10">
        <f>ROUND(AG5,1)</f>
        <v>0</v>
      </c>
      <c r="AS5" s="11">
        <f>ROUND(AH5,1)</f>
        <v>0</v>
      </c>
      <c r="AT5" s="12"/>
      <c r="AU5" s="10">
        <f>AS5-AT5</f>
        <v>0</v>
      </c>
      <c r="AV5" s="13">
        <f>AR5+AU5</f>
        <v>0</v>
      </c>
      <c r="AW5" s="25">
        <v>1.674766</v>
      </c>
    </row>
    <row r="6" spans="1:49" x14ac:dyDescent="0.3">
      <c r="A6" s="27" t="s">
        <v>43</v>
      </c>
      <c r="B6" s="22">
        <v>32751</v>
      </c>
      <c r="C6" s="22">
        <v>39817.599999999999</v>
      </c>
      <c r="D6" s="22">
        <v>1667</v>
      </c>
      <c r="E6" s="22">
        <v>238</v>
      </c>
      <c r="F6" s="22">
        <v>1406</v>
      </c>
      <c r="G6" s="22">
        <v>299.8</v>
      </c>
      <c r="H6" s="22">
        <v>168</v>
      </c>
      <c r="I6" s="22">
        <v>0</v>
      </c>
      <c r="J6" s="22">
        <v>166</v>
      </c>
      <c r="K6" s="22">
        <v>0</v>
      </c>
      <c r="L6" s="21">
        <v>4183.3999999999996</v>
      </c>
      <c r="M6" s="27" t="s">
        <v>43</v>
      </c>
      <c r="N6" s="21">
        <v>1481</v>
      </c>
      <c r="O6" s="21">
        <v>178</v>
      </c>
      <c r="P6" s="22">
        <v>4372.4658710000003</v>
      </c>
      <c r="Q6" s="22">
        <v>156.89731699999999</v>
      </c>
      <c r="R6" s="22">
        <v>1469.8925429999999</v>
      </c>
      <c r="S6" s="22">
        <v>5999.2557310000002</v>
      </c>
      <c r="T6" s="22">
        <v>4512</v>
      </c>
      <c r="U6" s="22">
        <v>4512</v>
      </c>
      <c r="V6" s="22">
        <v>1.386962</v>
      </c>
      <c r="W6" s="22">
        <v>3665</v>
      </c>
      <c r="X6" s="22">
        <v>1.386962</v>
      </c>
      <c r="Y6" s="27" t="s">
        <v>43</v>
      </c>
      <c r="Z6" s="22">
        <v>5083.2157299999999</v>
      </c>
      <c r="AA6" s="22">
        <v>1.1802090000000001</v>
      </c>
      <c r="AB6" s="22">
        <v>1.5976790000000001</v>
      </c>
      <c r="AC6" s="22">
        <v>0.73870100000000005</v>
      </c>
      <c r="AD6" s="22">
        <v>3754.9765430000002</v>
      </c>
      <c r="AE6" s="22">
        <v>1.1124529999999999</v>
      </c>
      <c r="AF6" s="22">
        <v>3035.3696930000001</v>
      </c>
      <c r="AG6" s="22">
        <v>1001.846874</v>
      </c>
      <c r="AH6" s="22">
        <v>1986.8148779999999</v>
      </c>
      <c r="AI6" s="22">
        <v>2988.661752</v>
      </c>
      <c r="AJ6" s="22">
        <v>5999.2557310000002</v>
      </c>
      <c r="AK6" s="27" t="s">
        <v>43</v>
      </c>
      <c r="AL6" s="22">
        <v>8987.9174829999993</v>
      </c>
      <c r="AM6" s="22">
        <v>0.90349699999999999</v>
      </c>
      <c r="AN6" s="22">
        <v>5999.2557310000002</v>
      </c>
      <c r="AO6" s="22">
        <v>40122.899990999998</v>
      </c>
      <c r="AP6" s="22">
        <v>25113.234731</v>
      </c>
      <c r="AQ6" s="30">
        <v>1.1802090000000001</v>
      </c>
      <c r="AR6" s="10">
        <f t="shared" ref="AR6:AR18" si="0">ROUND(AG6,1)</f>
        <v>1001.8</v>
      </c>
      <c r="AS6" s="11">
        <f>ROUND(AH6,1)-0.1</f>
        <v>1986.7</v>
      </c>
      <c r="AT6" s="19"/>
      <c r="AU6" s="10">
        <f t="shared" ref="AU6:AU18" si="1">AS6-AT6</f>
        <v>1986.7</v>
      </c>
      <c r="AV6" s="13">
        <f t="shared" ref="AV6:AV18" si="2">AR6+AU6</f>
        <v>2988.5</v>
      </c>
      <c r="AW6" s="25">
        <v>0.73870100000000005</v>
      </c>
    </row>
    <row r="7" spans="1:49" x14ac:dyDescent="0.3">
      <c r="A7" s="27" t="s">
        <v>44</v>
      </c>
      <c r="B7" s="22">
        <v>1442.6</v>
      </c>
      <c r="C7" s="22">
        <v>1496.8</v>
      </c>
      <c r="D7" s="22">
        <v>273</v>
      </c>
      <c r="E7" s="22"/>
      <c r="F7" s="22">
        <v>222</v>
      </c>
      <c r="G7" s="22">
        <v>41.4</v>
      </c>
      <c r="H7" s="22">
        <v>14</v>
      </c>
      <c r="I7" s="22">
        <v>0</v>
      </c>
      <c r="J7" s="22">
        <v>15</v>
      </c>
      <c r="K7" s="22">
        <v>0</v>
      </c>
      <c r="L7" s="21">
        <v>156.4</v>
      </c>
      <c r="M7" s="27" t="s">
        <v>44</v>
      </c>
      <c r="N7" s="21">
        <v>243.1</v>
      </c>
      <c r="O7" s="21">
        <v>12.3</v>
      </c>
      <c r="P7" s="22">
        <v>177.57267300000001</v>
      </c>
      <c r="Q7" s="22">
        <v>13.650035000000001</v>
      </c>
      <c r="R7" s="22">
        <v>218.239982</v>
      </c>
      <c r="S7" s="22">
        <v>409.46269000000001</v>
      </c>
      <c r="T7" s="22">
        <v>4512</v>
      </c>
      <c r="U7" s="22">
        <v>4512</v>
      </c>
      <c r="V7" s="22">
        <v>2.0115560000000001</v>
      </c>
      <c r="W7" s="22">
        <v>430</v>
      </c>
      <c r="X7" s="22">
        <v>2.0115560000000001</v>
      </c>
      <c r="Y7" s="27" t="s">
        <v>44</v>
      </c>
      <c r="Z7" s="22">
        <v>864.96907999999996</v>
      </c>
      <c r="AA7" s="22">
        <v>0.47338400000000003</v>
      </c>
      <c r="AB7" s="22">
        <v>1.5976790000000001</v>
      </c>
      <c r="AC7" s="22">
        <v>0.296294</v>
      </c>
      <c r="AD7" s="22">
        <v>256.28514899999999</v>
      </c>
      <c r="AE7" s="22">
        <v>1.1124529999999999</v>
      </c>
      <c r="AF7" s="22">
        <v>1127.885164</v>
      </c>
      <c r="AG7" s="22">
        <v>372.26708400000001</v>
      </c>
      <c r="AH7" s="22">
        <v>135.604581</v>
      </c>
      <c r="AI7" s="22">
        <v>507.87166500000001</v>
      </c>
      <c r="AJ7" s="22">
        <v>409.46269000000001</v>
      </c>
      <c r="AK7" s="27" t="s">
        <v>44</v>
      </c>
      <c r="AL7" s="22">
        <v>917.33435499999996</v>
      </c>
      <c r="AM7" s="22">
        <v>0.54191800000000001</v>
      </c>
      <c r="AN7" s="22">
        <v>409.46269000000001</v>
      </c>
      <c r="AO7" s="22">
        <v>40122.899990999998</v>
      </c>
      <c r="AP7" s="22">
        <v>25113.234731</v>
      </c>
      <c r="AQ7" s="30">
        <v>0.47338400000000003</v>
      </c>
      <c r="AR7" s="10">
        <f t="shared" si="0"/>
        <v>372.3</v>
      </c>
      <c r="AS7" s="11">
        <f>ROUND(AH7,1)</f>
        <v>135.6</v>
      </c>
      <c r="AT7" s="19"/>
      <c r="AU7" s="10">
        <f t="shared" si="1"/>
        <v>135.6</v>
      </c>
      <c r="AV7" s="13">
        <f t="shared" si="2"/>
        <v>507.9</v>
      </c>
      <c r="AW7" s="25">
        <v>0.296294</v>
      </c>
    </row>
    <row r="8" spans="1:49" x14ac:dyDescent="0.3">
      <c r="A8" s="27" t="s">
        <v>45</v>
      </c>
      <c r="B8" s="22">
        <v>4053.5</v>
      </c>
      <c r="C8" s="22">
        <v>4392.5</v>
      </c>
      <c r="D8" s="22">
        <v>160</v>
      </c>
      <c r="E8" s="22"/>
      <c r="F8" s="22">
        <v>167</v>
      </c>
      <c r="G8" s="22">
        <v>53.6</v>
      </c>
      <c r="H8" s="22">
        <v>52</v>
      </c>
      <c r="I8" s="22">
        <v>0</v>
      </c>
      <c r="J8" s="22">
        <v>44</v>
      </c>
      <c r="K8" s="22">
        <v>0</v>
      </c>
      <c r="L8" s="21">
        <v>614.6</v>
      </c>
      <c r="M8" s="27" t="s">
        <v>45</v>
      </c>
      <c r="N8" s="21">
        <v>180.2</v>
      </c>
      <c r="O8" s="21">
        <v>51.3</v>
      </c>
      <c r="P8" s="22">
        <v>509.865386</v>
      </c>
      <c r="Q8" s="22">
        <v>44.924062999999997</v>
      </c>
      <c r="R8" s="22">
        <v>154.45008999999999</v>
      </c>
      <c r="S8" s="22">
        <v>709.23953900000004</v>
      </c>
      <c r="T8" s="22">
        <v>4512</v>
      </c>
      <c r="U8" s="22">
        <v>4512</v>
      </c>
      <c r="V8" s="22">
        <v>1.5567409999999999</v>
      </c>
      <c r="W8" s="22">
        <v>702</v>
      </c>
      <c r="X8" s="22">
        <v>1.5567409999999999</v>
      </c>
      <c r="Y8" s="27" t="s">
        <v>45</v>
      </c>
      <c r="Z8" s="22">
        <v>1092.8321820000001</v>
      </c>
      <c r="AA8" s="22">
        <v>0.64899200000000001</v>
      </c>
      <c r="AB8" s="22">
        <v>1.5976790000000001</v>
      </c>
      <c r="AC8" s="22">
        <v>0.40620899999999999</v>
      </c>
      <c r="AD8" s="22">
        <v>443.91826800000001</v>
      </c>
      <c r="AE8" s="22">
        <v>1.1124529999999999</v>
      </c>
      <c r="AF8" s="22">
        <v>1233.098512</v>
      </c>
      <c r="AG8" s="22">
        <v>406.99355100000002</v>
      </c>
      <c r="AH8" s="22">
        <v>234.883747</v>
      </c>
      <c r="AI8" s="22">
        <v>641.877298</v>
      </c>
      <c r="AJ8" s="22">
        <v>709.23953900000004</v>
      </c>
      <c r="AK8" s="27" t="s">
        <v>45</v>
      </c>
      <c r="AL8" s="22">
        <v>1351.116837</v>
      </c>
      <c r="AM8" s="22">
        <v>0.63175099999999995</v>
      </c>
      <c r="AN8" s="22">
        <v>709.23953900000004</v>
      </c>
      <c r="AO8" s="22">
        <v>40122.899990999998</v>
      </c>
      <c r="AP8" s="22">
        <v>25113.234731</v>
      </c>
      <c r="AQ8" s="30">
        <v>0.64899200000000001</v>
      </c>
      <c r="AR8" s="10">
        <f t="shared" si="0"/>
        <v>407</v>
      </c>
      <c r="AS8" s="11">
        <f>ROUND(AH8,1)</f>
        <v>234.9</v>
      </c>
      <c r="AT8" s="19"/>
      <c r="AU8" s="10">
        <f t="shared" si="1"/>
        <v>234.9</v>
      </c>
      <c r="AV8" s="13">
        <f t="shared" si="2"/>
        <v>641.9</v>
      </c>
      <c r="AW8" s="25">
        <v>0.40620899999999999</v>
      </c>
    </row>
    <row r="9" spans="1:49" x14ac:dyDescent="0.3">
      <c r="A9" s="27" t="s">
        <v>46</v>
      </c>
      <c r="B9" s="22">
        <v>4422.2</v>
      </c>
      <c r="C9" s="22">
        <v>4854.3</v>
      </c>
      <c r="D9" s="22">
        <v>427</v>
      </c>
      <c r="E9" s="22">
        <v>121</v>
      </c>
      <c r="F9" s="22">
        <v>312</v>
      </c>
      <c r="G9" s="22">
        <v>121.7</v>
      </c>
      <c r="H9" s="22">
        <v>41</v>
      </c>
      <c r="I9" s="22">
        <v>0</v>
      </c>
      <c r="J9" s="22">
        <v>35</v>
      </c>
      <c r="K9" s="22">
        <v>0</v>
      </c>
      <c r="L9" s="21">
        <v>499.1</v>
      </c>
      <c r="M9" s="27" t="s">
        <v>46</v>
      </c>
      <c r="N9" s="21">
        <v>331.5</v>
      </c>
      <c r="O9" s="21">
        <v>36.1</v>
      </c>
      <c r="P9" s="22">
        <v>559.88086299999998</v>
      </c>
      <c r="Q9" s="22">
        <v>35.572612999999997</v>
      </c>
      <c r="R9" s="22">
        <v>399.990408</v>
      </c>
      <c r="S9" s="22">
        <v>995.44388400000003</v>
      </c>
      <c r="T9" s="22">
        <v>4512</v>
      </c>
      <c r="U9" s="22">
        <v>4512</v>
      </c>
      <c r="V9" s="22">
        <v>1.5510189999999999</v>
      </c>
      <c r="W9" s="22">
        <v>880</v>
      </c>
      <c r="X9" s="22">
        <v>1.5510189999999999</v>
      </c>
      <c r="Y9" s="27" t="s">
        <v>46</v>
      </c>
      <c r="Z9" s="22">
        <v>1364.89672</v>
      </c>
      <c r="AA9" s="22">
        <v>0.72931800000000002</v>
      </c>
      <c r="AB9" s="22">
        <v>1.5976790000000001</v>
      </c>
      <c r="AC9" s="22">
        <v>0.45648499999999997</v>
      </c>
      <c r="AD9" s="22">
        <v>623.05487900000003</v>
      </c>
      <c r="AE9" s="22">
        <v>1.1124529999999999</v>
      </c>
      <c r="AF9" s="22">
        <v>1430.4476569999999</v>
      </c>
      <c r="AG9" s="22">
        <v>472.13013799999999</v>
      </c>
      <c r="AH9" s="22">
        <v>329.66801299999997</v>
      </c>
      <c r="AI9" s="22">
        <v>801.79815099999996</v>
      </c>
      <c r="AJ9" s="22">
        <v>995.44388400000003</v>
      </c>
      <c r="AK9" s="27" t="s">
        <v>46</v>
      </c>
      <c r="AL9" s="22">
        <v>1797.242035</v>
      </c>
      <c r="AM9" s="22">
        <v>0.67284200000000005</v>
      </c>
      <c r="AN9" s="22">
        <v>995.44388400000003</v>
      </c>
      <c r="AO9" s="22">
        <v>40122.899990999998</v>
      </c>
      <c r="AP9" s="22">
        <v>25113.234731</v>
      </c>
      <c r="AQ9" s="30">
        <v>0.72931800000000002</v>
      </c>
      <c r="AR9" s="10">
        <f t="shared" si="0"/>
        <v>472.1</v>
      </c>
      <c r="AS9" s="11">
        <f>ROUND(AH9,1)</f>
        <v>329.7</v>
      </c>
      <c r="AT9" s="19"/>
      <c r="AU9" s="10">
        <f t="shared" si="1"/>
        <v>329.7</v>
      </c>
      <c r="AV9" s="13">
        <f t="shared" si="2"/>
        <v>801.8</v>
      </c>
      <c r="AW9" s="25">
        <v>0.45648499999999997</v>
      </c>
    </row>
    <row r="10" spans="1:49" x14ac:dyDescent="0.3">
      <c r="A10" s="27" t="s">
        <v>47</v>
      </c>
      <c r="B10" s="22">
        <v>30966.1</v>
      </c>
      <c r="C10" s="22">
        <v>30029.1</v>
      </c>
      <c r="D10" s="22">
        <v>348</v>
      </c>
      <c r="E10" s="22">
        <v>112</v>
      </c>
      <c r="F10" s="22">
        <v>319</v>
      </c>
      <c r="G10" s="22">
        <v>112</v>
      </c>
      <c r="H10" s="22">
        <v>59</v>
      </c>
      <c r="I10" s="22">
        <v>0</v>
      </c>
      <c r="J10" s="22">
        <v>56</v>
      </c>
      <c r="K10" s="22">
        <v>0</v>
      </c>
      <c r="L10" s="21">
        <v>3320.2</v>
      </c>
      <c r="M10" s="27" t="s">
        <v>47</v>
      </c>
      <c r="N10" s="21">
        <v>241.3</v>
      </c>
      <c r="O10" s="21">
        <v>52</v>
      </c>
      <c r="P10" s="22">
        <v>3688.9283930000001</v>
      </c>
      <c r="Q10" s="22">
        <v>53.967936000000002</v>
      </c>
      <c r="R10" s="22">
        <v>362.59037699999999</v>
      </c>
      <c r="S10" s="22">
        <v>4105.4867059999997</v>
      </c>
      <c r="T10" s="22">
        <v>4512</v>
      </c>
      <c r="U10" s="22">
        <v>4512</v>
      </c>
      <c r="V10" s="22">
        <v>1.2623690000000001</v>
      </c>
      <c r="W10" s="22">
        <v>1099</v>
      </c>
      <c r="X10" s="22">
        <v>1.2623690000000001</v>
      </c>
      <c r="Y10" s="27" t="s">
        <v>47</v>
      </c>
      <c r="Z10" s="22">
        <v>1387.343531</v>
      </c>
      <c r="AA10" s="22">
        <v>2.9592429999999998</v>
      </c>
      <c r="AB10" s="22">
        <v>1.5976790000000001</v>
      </c>
      <c r="AC10" s="22">
        <v>1.8522130000000001</v>
      </c>
      <c r="AD10" s="22">
        <v>2569.6557240000002</v>
      </c>
      <c r="AE10" s="22">
        <v>1.1124529999999999</v>
      </c>
      <c r="AF10" s="22">
        <v>0</v>
      </c>
      <c r="AG10" s="22"/>
      <c r="AH10" s="22"/>
      <c r="AI10" s="22">
        <v>0</v>
      </c>
      <c r="AJ10" s="22">
        <v>0</v>
      </c>
      <c r="AK10" s="27" t="s">
        <v>47</v>
      </c>
      <c r="AL10" s="22">
        <v>4105.4867059999997</v>
      </c>
      <c r="AM10" s="22">
        <v>1.5121230000000001</v>
      </c>
      <c r="AN10" s="22">
        <v>4105.4867059999997</v>
      </c>
      <c r="AO10" s="22">
        <v>40122.899990999998</v>
      </c>
      <c r="AP10" s="22">
        <v>25113.234731</v>
      </c>
      <c r="AQ10" s="30">
        <v>2.9592429999999998</v>
      </c>
      <c r="AR10" s="10">
        <f t="shared" si="0"/>
        <v>0</v>
      </c>
      <c r="AS10" s="11">
        <f>ROUND(AH10,1)</f>
        <v>0</v>
      </c>
      <c r="AT10" s="19"/>
      <c r="AU10" s="10">
        <f t="shared" si="1"/>
        <v>0</v>
      </c>
      <c r="AV10" s="13">
        <f t="shared" si="2"/>
        <v>0</v>
      </c>
      <c r="AW10" s="25">
        <v>1.8522130000000001</v>
      </c>
    </row>
    <row r="11" spans="1:49" x14ac:dyDescent="0.3">
      <c r="A11" s="27" t="s">
        <v>48</v>
      </c>
      <c r="B11" s="22">
        <v>1511.4</v>
      </c>
      <c r="C11" s="22">
        <v>1639.4</v>
      </c>
      <c r="D11" s="22">
        <v>349</v>
      </c>
      <c r="E11" s="22"/>
      <c r="F11" s="22">
        <v>309</v>
      </c>
      <c r="G11" s="22">
        <v>77</v>
      </c>
      <c r="H11" s="22">
        <v>26</v>
      </c>
      <c r="I11" s="22">
        <v>0</v>
      </c>
      <c r="J11" s="22">
        <v>25</v>
      </c>
      <c r="K11" s="22">
        <v>0</v>
      </c>
      <c r="L11" s="21">
        <v>75.900000000000006</v>
      </c>
      <c r="M11" s="27" t="s">
        <v>48</v>
      </c>
      <c r="N11" s="21">
        <v>352</v>
      </c>
      <c r="O11" s="21">
        <v>27.8</v>
      </c>
      <c r="P11" s="22">
        <v>190.20339200000001</v>
      </c>
      <c r="Q11" s="22">
        <v>23.941268000000001</v>
      </c>
      <c r="R11" s="22">
        <v>298.74411900000001</v>
      </c>
      <c r="S11" s="22">
        <v>512.888779</v>
      </c>
      <c r="T11" s="22">
        <v>4512</v>
      </c>
      <c r="U11" s="22">
        <v>4512</v>
      </c>
      <c r="V11" s="22">
        <v>1.3923749999999999</v>
      </c>
      <c r="W11" s="22">
        <v>767</v>
      </c>
      <c r="X11" s="22">
        <v>1.3923749999999999</v>
      </c>
      <c r="Y11" s="27" t="s">
        <v>48</v>
      </c>
      <c r="Z11" s="22">
        <v>1067.9516249999999</v>
      </c>
      <c r="AA11" s="22">
        <v>0.48025499999999999</v>
      </c>
      <c r="AB11" s="22">
        <v>1.5976790000000001</v>
      </c>
      <c r="AC11" s="22">
        <v>0.300595</v>
      </c>
      <c r="AD11" s="22">
        <v>321.02091899999999</v>
      </c>
      <c r="AE11" s="22">
        <v>1.1124529999999999</v>
      </c>
      <c r="AF11" s="22">
        <v>1385.2277469999999</v>
      </c>
      <c r="AG11" s="22">
        <v>457.20496300000002</v>
      </c>
      <c r="AH11" s="22">
        <v>169.85691199999999</v>
      </c>
      <c r="AI11" s="22">
        <v>627.06187499999999</v>
      </c>
      <c r="AJ11" s="22">
        <v>512.888779</v>
      </c>
      <c r="AK11" s="27" t="s">
        <v>48</v>
      </c>
      <c r="AL11" s="22">
        <v>1139.950654</v>
      </c>
      <c r="AM11" s="22">
        <v>0.54543200000000003</v>
      </c>
      <c r="AN11" s="22">
        <v>512.888779</v>
      </c>
      <c r="AO11" s="22">
        <v>40122.899990999998</v>
      </c>
      <c r="AP11" s="22">
        <v>25113.234731</v>
      </c>
      <c r="AQ11" s="30">
        <v>0.48025499999999999</v>
      </c>
      <c r="AR11" s="10">
        <f t="shared" si="0"/>
        <v>457.2</v>
      </c>
      <c r="AS11" s="11">
        <f>ROUND(AH11,1)-0.1</f>
        <v>169.8</v>
      </c>
      <c r="AT11" s="19"/>
      <c r="AU11" s="10">
        <f t="shared" si="1"/>
        <v>169.8</v>
      </c>
      <c r="AV11" s="13">
        <f t="shared" si="2"/>
        <v>627</v>
      </c>
      <c r="AW11" s="25">
        <v>0.300595</v>
      </c>
    </row>
    <row r="12" spans="1:49" x14ac:dyDescent="0.3">
      <c r="A12" s="27" t="s">
        <v>49</v>
      </c>
      <c r="B12" s="22">
        <v>5546</v>
      </c>
      <c r="C12" s="22">
        <v>5875.9</v>
      </c>
      <c r="D12" s="22">
        <v>163</v>
      </c>
      <c r="E12" s="22"/>
      <c r="F12" s="22">
        <v>164</v>
      </c>
      <c r="G12" s="22">
        <v>78.5</v>
      </c>
      <c r="H12" s="22">
        <v>29</v>
      </c>
      <c r="I12" s="22">
        <v>0</v>
      </c>
      <c r="J12" s="22">
        <v>25</v>
      </c>
      <c r="K12" s="22">
        <v>0</v>
      </c>
      <c r="L12" s="21">
        <v>652.1</v>
      </c>
      <c r="M12" s="27" t="s">
        <v>49</v>
      </c>
      <c r="N12" s="21">
        <v>180.4</v>
      </c>
      <c r="O12" s="21">
        <v>30</v>
      </c>
      <c r="P12" s="22">
        <v>689.77138400000001</v>
      </c>
      <c r="Q12" s="22">
        <v>25.281379000000001</v>
      </c>
      <c r="R12" s="22">
        <v>164.46583200000001</v>
      </c>
      <c r="S12" s="22">
        <v>879.518595</v>
      </c>
      <c r="T12" s="22">
        <v>4512</v>
      </c>
      <c r="U12" s="22">
        <v>4512</v>
      </c>
      <c r="V12" s="22">
        <v>1.3700669999999999</v>
      </c>
      <c r="W12" s="22">
        <v>555</v>
      </c>
      <c r="X12" s="22">
        <v>1.3700669999999999</v>
      </c>
      <c r="Y12" s="27" t="s">
        <v>49</v>
      </c>
      <c r="Z12" s="22">
        <v>760.38718500000004</v>
      </c>
      <c r="AA12" s="22">
        <v>1.1566719999999999</v>
      </c>
      <c r="AB12" s="22">
        <v>1.5976790000000001</v>
      </c>
      <c r="AC12" s="22">
        <v>0.72397</v>
      </c>
      <c r="AD12" s="22">
        <v>550.49751000000003</v>
      </c>
      <c r="AE12" s="22">
        <v>1.1124529999999999</v>
      </c>
      <c r="AF12" s="22">
        <v>471.95037400000001</v>
      </c>
      <c r="AG12" s="22">
        <v>155.770813</v>
      </c>
      <c r="AH12" s="22">
        <v>291.27623599999998</v>
      </c>
      <c r="AI12" s="22">
        <v>447.04704900000002</v>
      </c>
      <c r="AJ12" s="22">
        <v>879.518595</v>
      </c>
      <c r="AK12" s="27" t="s">
        <v>49</v>
      </c>
      <c r="AL12" s="22">
        <v>1326.565644</v>
      </c>
      <c r="AM12" s="22">
        <v>0.89145700000000005</v>
      </c>
      <c r="AN12" s="22">
        <v>879.518595</v>
      </c>
      <c r="AO12" s="22">
        <v>40122.899990999998</v>
      </c>
      <c r="AP12" s="22">
        <v>25113.234731</v>
      </c>
      <c r="AQ12" s="30">
        <v>1.1566719999999999</v>
      </c>
      <c r="AR12" s="10">
        <f t="shared" si="0"/>
        <v>155.80000000000001</v>
      </c>
      <c r="AS12" s="11">
        <f>ROUND(AH12,1)</f>
        <v>291.3</v>
      </c>
      <c r="AT12" s="19"/>
      <c r="AU12" s="10">
        <f t="shared" si="1"/>
        <v>291.3</v>
      </c>
      <c r="AV12" s="13">
        <f t="shared" si="2"/>
        <v>447.1</v>
      </c>
      <c r="AW12" s="25">
        <v>0.72397</v>
      </c>
    </row>
    <row r="13" spans="1:49" x14ac:dyDescent="0.3">
      <c r="A13" s="27" t="s">
        <v>50</v>
      </c>
      <c r="B13" s="22">
        <v>2622.7</v>
      </c>
      <c r="C13" s="22">
        <v>3663.4</v>
      </c>
      <c r="D13" s="22">
        <v>33</v>
      </c>
      <c r="E13" s="22"/>
      <c r="F13" s="22">
        <v>37</v>
      </c>
      <c r="G13" s="22">
        <v>32.299999999999997</v>
      </c>
      <c r="H13" s="22">
        <v>5</v>
      </c>
      <c r="I13" s="22">
        <v>0</v>
      </c>
      <c r="J13" s="22">
        <v>3</v>
      </c>
      <c r="K13" s="22">
        <v>0</v>
      </c>
      <c r="L13" s="21">
        <v>335.8</v>
      </c>
      <c r="M13" s="27" t="s">
        <v>50</v>
      </c>
      <c r="N13" s="21">
        <v>41.5</v>
      </c>
      <c r="O13" s="21">
        <v>4.0999999999999996</v>
      </c>
      <c r="P13" s="22">
        <v>377.89589599999999</v>
      </c>
      <c r="Q13" s="22">
        <v>3.712755</v>
      </c>
      <c r="R13" s="22">
        <v>41.394995000000002</v>
      </c>
      <c r="S13" s="22">
        <v>423.003646</v>
      </c>
      <c r="T13" s="22">
        <v>4512</v>
      </c>
      <c r="U13" s="22">
        <v>4512</v>
      </c>
      <c r="V13" s="22">
        <v>1.589172</v>
      </c>
      <c r="W13" s="22">
        <v>394</v>
      </c>
      <c r="X13" s="22">
        <v>1.589172</v>
      </c>
      <c r="Y13" s="27" t="s">
        <v>50</v>
      </c>
      <c r="Z13" s="22">
        <v>626.13376800000003</v>
      </c>
      <c r="AA13" s="22">
        <v>0.67557999999999996</v>
      </c>
      <c r="AB13" s="22">
        <v>1.5976790000000001</v>
      </c>
      <c r="AC13" s="22">
        <v>0.42285</v>
      </c>
      <c r="AD13" s="22">
        <v>264.76066400000002</v>
      </c>
      <c r="AE13" s="22">
        <v>1.1124529999999999</v>
      </c>
      <c r="AF13" s="22">
        <v>689.85179000000005</v>
      </c>
      <c r="AG13" s="22">
        <v>227.690834</v>
      </c>
      <c r="AH13" s="22">
        <v>140.089033</v>
      </c>
      <c r="AI13" s="22">
        <v>367.77986700000002</v>
      </c>
      <c r="AJ13" s="22">
        <v>423.003646</v>
      </c>
      <c r="AK13" s="27" t="s">
        <v>50</v>
      </c>
      <c r="AL13" s="22">
        <v>790.78351299999997</v>
      </c>
      <c r="AM13" s="22">
        <v>0.64535200000000004</v>
      </c>
      <c r="AN13" s="22">
        <v>423.003646</v>
      </c>
      <c r="AO13" s="22">
        <v>40122.899990999998</v>
      </c>
      <c r="AP13" s="22">
        <v>25113.234731</v>
      </c>
      <c r="AQ13" s="30">
        <v>0.67557999999999996</v>
      </c>
      <c r="AR13" s="10">
        <f t="shared" si="0"/>
        <v>227.7</v>
      </c>
      <c r="AS13" s="11">
        <f>ROUND(AH13,1)</f>
        <v>140.1</v>
      </c>
      <c r="AT13" s="19"/>
      <c r="AU13" s="10">
        <f t="shared" si="1"/>
        <v>140.1</v>
      </c>
      <c r="AV13" s="13">
        <f t="shared" si="2"/>
        <v>367.79999999999995</v>
      </c>
      <c r="AW13" s="25">
        <v>0.42285</v>
      </c>
    </row>
    <row r="14" spans="1:49" x14ac:dyDescent="0.3">
      <c r="A14" s="27" t="s">
        <v>51</v>
      </c>
      <c r="B14" s="22">
        <v>715.6</v>
      </c>
      <c r="C14" s="22">
        <v>763</v>
      </c>
      <c r="D14" s="22">
        <v>23</v>
      </c>
      <c r="E14" s="22">
        <v>27</v>
      </c>
      <c r="F14" s="22">
        <v>137</v>
      </c>
      <c r="G14" s="22">
        <v>22.9</v>
      </c>
      <c r="H14" s="22">
        <v>24</v>
      </c>
      <c r="I14" s="22">
        <v>0</v>
      </c>
      <c r="J14" s="22">
        <v>22</v>
      </c>
      <c r="K14" s="22">
        <v>0</v>
      </c>
      <c r="L14" s="21">
        <v>39</v>
      </c>
      <c r="M14" s="27" t="s">
        <v>51</v>
      </c>
      <c r="N14" s="21">
        <v>138.30000000000001</v>
      </c>
      <c r="O14" s="21">
        <v>19</v>
      </c>
      <c r="P14" s="22">
        <v>89.283608000000001</v>
      </c>
      <c r="Q14" s="22">
        <v>21.568624</v>
      </c>
      <c r="R14" s="22">
        <v>84.723894000000001</v>
      </c>
      <c r="S14" s="22">
        <v>195.57612599999999</v>
      </c>
      <c r="T14" s="22">
        <v>4512</v>
      </c>
      <c r="U14" s="22">
        <v>4512</v>
      </c>
      <c r="V14" s="22">
        <v>4.080095</v>
      </c>
      <c r="W14" s="22">
        <v>155</v>
      </c>
      <c r="X14" s="22">
        <v>4.080095</v>
      </c>
      <c r="Y14" s="27" t="s">
        <v>51</v>
      </c>
      <c r="Z14" s="22">
        <v>632.41472499999998</v>
      </c>
      <c r="AA14" s="22">
        <v>0.309253</v>
      </c>
      <c r="AB14" s="22">
        <v>1.5976790000000001</v>
      </c>
      <c r="AC14" s="22">
        <v>0.19356300000000001</v>
      </c>
      <c r="AD14" s="22">
        <v>122.412091</v>
      </c>
      <c r="AE14" s="22">
        <v>1.1124529999999999</v>
      </c>
      <c r="AF14" s="22">
        <v>928.44252800000004</v>
      </c>
      <c r="AG14" s="22">
        <v>306.43952400000001</v>
      </c>
      <c r="AH14" s="22">
        <v>64.770292999999995</v>
      </c>
      <c r="AI14" s="22">
        <v>371.20981699999999</v>
      </c>
      <c r="AJ14" s="22">
        <v>195.57612599999999</v>
      </c>
      <c r="AK14" s="27" t="s">
        <v>51</v>
      </c>
      <c r="AL14" s="22">
        <v>566.78594299999997</v>
      </c>
      <c r="AM14" s="22">
        <v>0.457955</v>
      </c>
      <c r="AN14" s="22">
        <v>195.57612599999999</v>
      </c>
      <c r="AO14" s="22">
        <v>40122.899990999998</v>
      </c>
      <c r="AP14" s="22">
        <v>25113.234731</v>
      </c>
      <c r="AQ14" s="30">
        <v>0.309253</v>
      </c>
      <c r="AR14" s="10">
        <f t="shared" si="0"/>
        <v>306.39999999999998</v>
      </c>
      <c r="AS14" s="11">
        <f>ROUND(AH14,1)</f>
        <v>64.8</v>
      </c>
      <c r="AT14" s="14">
        <f t="shared" ref="AT14" si="3">ROUND(AS14*0.01,1)</f>
        <v>0.6</v>
      </c>
      <c r="AU14" s="10">
        <f t="shared" si="1"/>
        <v>64.2</v>
      </c>
      <c r="AV14" s="13">
        <f t="shared" si="2"/>
        <v>370.59999999999997</v>
      </c>
      <c r="AW14" s="25">
        <v>0.19356300000000001</v>
      </c>
    </row>
    <row r="15" spans="1:49" x14ac:dyDescent="0.3">
      <c r="A15" s="27" t="s">
        <v>52</v>
      </c>
      <c r="B15" s="22">
        <v>10004.5</v>
      </c>
      <c r="C15" s="22">
        <v>10735.5</v>
      </c>
      <c r="D15" s="22">
        <v>460</v>
      </c>
      <c r="E15" s="22">
        <v>67</v>
      </c>
      <c r="F15" s="22">
        <v>428</v>
      </c>
      <c r="G15" s="22">
        <v>67</v>
      </c>
      <c r="H15" s="22">
        <v>50</v>
      </c>
      <c r="I15" s="22">
        <v>0</v>
      </c>
      <c r="J15" s="22">
        <v>45</v>
      </c>
      <c r="K15" s="22">
        <v>0</v>
      </c>
      <c r="L15" s="21">
        <v>1112.9000000000001</v>
      </c>
      <c r="M15" s="27" t="s">
        <v>52</v>
      </c>
      <c r="N15" s="21">
        <v>440.2</v>
      </c>
      <c r="O15" s="21">
        <v>51</v>
      </c>
      <c r="P15" s="22">
        <v>1252.229071</v>
      </c>
      <c r="Q15" s="22">
        <v>44.523735000000002</v>
      </c>
      <c r="R15" s="22">
        <v>415.89300400000002</v>
      </c>
      <c r="S15" s="22">
        <v>1712.64581</v>
      </c>
      <c r="T15" s="22">
        <v>4512</v>
      </c>
      <c r="U15" s="22">
        <v>4512</v>
      </c>
      <c r="V15" s="22">
        <v>0.85053800000000002</v>
      </c>
      <c r="W15" s="22">
        <v>1223</v>
      </c>
      <c r="X15" s="22">
        <v>1</v>
      </c>
      <c r="Y15" s="27" t="s">
        <v>52</v>
      </c>
      <c r="Z15" s="22">
        <v>1223</v>
      </c>
      <c r="AA15" s="22">
        <v>1.4003650000000001</v>
      </c>
      <c r="AB15" s="22">
        <v>1.5976790000000001</v>
      </c>
      <c r="AC15" s="22">
        <v>0.87649900000000003</v>
      </c>
      <c r="AD15" s="22">
        <v>1071.958277</v>
      </c>
      <c r="AE15" s="22">
        <v>1.1124529999999999</v>
      </c>
      <c r="AF15" s="22">
        <v>461.04501199999999</v>
      </c>
      <c r="AG15" s="22">
        <v>152.17141599999999</v>
      </c>
      <c r="AH15" s="22">
        <v>567.18871899999999</v>
      </c>
      <c r="AI15" s="22">
        <v>719.36013500000001</v>
      </c>
      <c r="AJ15" s="22">
        <v>1712.64581</v>
      </c>
      <c r="AK15" s="27" t="s">
        <v>52</v>
      </c>
      <c r="AL15" s="22">
        <v>2432.0059449999999</v>
      </c>
      <c r="AM15" s="22">
        <v>1.016119</v>
      </c>
      <c r="AN15" s="22">
        <v>1712.64581</v>
      </c>
      <c r="AO15" s="22">
        <v>40122.899990999998</v>
      </c>
      <c r="AP15" s="22">
        <v>25113.234731</v>
      </c>
      <c r="AQ15" s="30">
        <v>1.4003650000000001</v>
      </c>
      <c r="AR15" s="10">
        <f t="shared" si="0"/>
        <v>152.19999999999999</v>
      </c>
      <c r="AS15" s="11">
        <f>ROUND(AH15,1)</f>
        <v>567.20000000000005</v>
      </c>
      <c r="AT15" s="19"/>
      <c r="AU15" s="10">
        <f t="shared" si="1"/>
        <v>567.20000000000005</v>
      </c>
      <c r="AV15" s="13">
        <f t="shared" si="2"/>
        <v>719.40000000000009</v>
      </c>
      <c r="AW15" s="25">
        <v>0.87649900000000003</v>
      </c>
    </row>
    <row r="16" spans="1:49" x14ac:dyDescent="0.3">
      <c r="A16" s="27" t="s">
        <v>53</v>
      </c>
      <c r="B16" s="22">
        <v>396</v>
      </c>
      <c r="C16" s="22">
        <v>386.9</v>
      </c>
      <c r="D16" s="22">
        <v>271</v>
      </c>
      <c r="E16" s="22"/>
      <c r="F16" s="22">
        <v>237</v>
      </c>
      <c r="G16" s="22">
        <v>32.5</v>
      </c>
      <c r="H16" s="22">
        <v>10</v>
      </c>
      <c r="I16" s="22">
        <v>0</v>
      </c>
      <c r="J16" s="22">
        <v>10</v>
      </c>
      <c r="K16" s="22">
        <v>0</v>
      </c>
      <c r="L16" s="21">
        <v>43.2</v>
      </c>
      <c r="M16" s="27" t="s">
        <v>53</v>
      </c>
      <c r="N16" s="21">
        <v>230.4</v>
      </c>
      <c r="O16" s="21">
        <v>9.4</v>
      </c>
      <c r="P16" s="22">
        <v>47.343133999999999</v>
      </c>
      <c r="Q16" s="22">
        <v>9.3978260000000002</v>
      </c>
      <c r="R16" s="22">
        <v>219.859488</v>
      </c>
      <c r="S16" s="22">
        <v>276.60044799999997</v>
      </c>
      <c r="T16" s="22">
        <v>4512</v>
      </c>
      <c r="U16" s="22">
        <v>4512</v>
      </c>
      <c r="V16" s="22">
        <v>2.7356159999999998</v>
      </c>
      <c r="W16" s="22">
        <v>255</v>
      </c>
      <c r="X16" s="22">
        <v>2.7356159999999998</v>
      </c>
      <c r="Y16" s="27" t="s">
        <v>53</v>
      </c>
      <c r="Z16" s="22">
        <v>697.58208000000002</v>
      </c>
      <c r="AA16" s="22">
        <v>0.396513</v>
      </c>
      <c r="AB16" s="22">
        <v>1.5976790000000001</v>
      </c>
      <c r="AC16" s="22">
        <v>0.24818000000000001</v>
      </c>
      <c r="AD16" s="22">
        <v>173.12592100000001</v>
      </c>
      <c r="AE16" s="22">
        <v>1.1124529999999999</v>
      </c>
      <c r="AF16" s="22">
        <v>963.24283700000001</v>
      </c>
      <c r="AG16" s="22">
        <v>317.92563100000001</v>
      </c>
      <c r="AH16" s="22">
        <v>91.603677000000005</v>
      </c>
      <c r="AI16" s="22">
        <v>409.52930800000001</v>
      </c>
      <c r="AJ16" s="22">
        <v>276.60044799999997</v>
      </c>
      <c r="AK16" s="27" t="s">
        <v>53</v>
      </c>
      <c r="AL16" s="22">
        <v>686.12975600000004</v>
      </c>
      <c r="AM16" s="22">
        <v>0.50259399999999999</v>
      </c>
      <c r="AN16" s="22">
        <v>276.60044799999997</v>
      </c>
      <c r="AO16" s="22">
        <v>40122.899990999998</v>
      </c>
      <c r="AP16" s="22">
        <v>25113.234731</v>
      </c>
      <c r="AQ16" s="30">
        <v>0.396513</v>
      </c>
      <c r="AR16" s="10">
        <f t="shared" si="0"/>
        <v>317.89999999999998</v>
      </c>
      <c r="AS16" s="11">
        <f>ROUND(AH16,1)</f>
        <v>91.6</v>
      </c>
      <c r="AT16" s="19"/>
      <c r="AU16" s="10">
        <f t="shared" si="1"/>
        <v>91.6</v>
      </c>
      <c r="AV16" s="13">
        <f t="shared" si="2"/>
        <v>409.5</v>
      </c>
      <c r="AW16" s="25">
        <v>0.24818000000000001</v>
      </c>
    </row>
    <row r="17" spans="1:49" x14ac:dyDescent="0.3">
      <c r="A17" s="27" t="s">
        <v>54</v>
      </c>
      <c r="B17" s="22">
        <v>1275.2</v>
      </c>
      <c r="C17" s="22">
        <v>1275.5999999999999</v>
      </c>
      <c r="D17" s="22">
        <v>8</v>
      </c>
      <c r="E17" s="22"/>
      <c r="F17" s="22">
        <v>10</v>
      </c>
      <c r="G17" s="22">
        <v>21.5</v>
      </c>
      <c r="H17" s="22">
        <v>2</v>
      </c>
      <c r="I17" s="22">
        <v>0</v>
      </c>
      <c r="J17" s="22">
        <v>2</v>
      </c>
      <c r="K17" s="22">
        <v>0</v>
      </c>
      <c r="L17" s="21">
        <v>131.19999999999999</v>
      </c>
      <c r="M17" s="27" t="s">
        <v>54</v>
      </c>
      <c r="N17" s="21">
        <v>10.8</v>
      </c>
      <c r="O17" s="21">
        <v>1.8</v>
      </c>
      <c r="P17" s="22">
        <v>154.19042099999999</v>
      </c>
      <c r="Q17" s="22">
        <v>1.8795649999999999</v>
      </c>
      <c r="R17" s="22">
        <v>15.926985999999999</v>
      </c>
      <c r="S17" s="22">
        <v>171.996972</v>
      </c>
      <c r="T17" s="22">
        <v>4512</v>
      </c>
      <c r="U17" s="22">
        <v>4512</v>
      </c>
      <c r="V17" s="22">
        <v>2.6909049999999999</v>
      </c>
      <c r="W17" s="22">
        <v>241</v>
      </c>
      <c r="X17" s="22">
        <v>2.6909049999999999</v>
      </c>
      <c r="Y17" s="27" t="s">
        <v>54</v>
      </c>
      <c r="Z17" s="22">
        <v>648.508105</v>
      </c>
      <c r="AA17" s="22">
        <v>0.26521899999999998</v>
      </c>
      <c r="AB17" s="22">
        <v>1.5976790000000001</v>
      </c>
      <c r="AC17" s="22">
        <v>0.16600200000000001</v>
      </c>
      <c r="AD17" s="22">
        <v>107.653642</v>
      </c>
      <c r="AE17" s="22">
        <v>1.1124529999999999</v>
      </c>
      <c r="AF17" s="22">
        <v>980.62524499999995</v>
      </c>
      <c r="AG17" s="22">
        <v>323.66282699999999</v>
      </c>
      <c r="AH17" s="22">
        <v>56.961421999999999</v>
      </c>
      <c r="AI17" s="22">
        <v>380.62424900000002</v>
      </c>
      <c r="AJ17" s="22">
        <v>171.996972</v>
      </c>
      <c r="AK17" s="27" t="s">
        <v>54</v>
      </c>
      <c r="AL17" s="22">
        <v>552.62122099999999</v>
      </c>
      <c r="AM17" s="22">
        <v>0.43542999999999998</v>
      </c>
      <c r="AN17" s="22">
        <v>171.996972</v>
      </c>
      <c r="AO17" s="22">
        <v>40122.899990999998</v>
      </c>
      <c r="AP17" s="22">
        <v>25113.234731</v>
      </c>
      <c r="AQ17" s="30">
        <v>0.26521899999999998</v>
      </c>
      <c r="AR17" s="10">
        <f t="shared" si="0"/>
        <v>323.7</v>
      </c>
      <c r="AS17" s="11">
        <f>ROUND(AH17,1)</f>
        <v>57</v>
      </c>
      <c r="AT17" s="19"/>
      <c r="AU17" s="10">
        <f t="shared" si="1"/>
        <v>57</v>
      </c>
      <c r="AV17" s="13">
        <f t="shared" si="2"/>
        <v>380.7</v>
      </c>
      <c r="AW17" s="25">
        <v>0.16600200000000001</v>
      </c>
    </row>
    <row r="18" spans="1:49" ht="15" thickBot="1" x14ac:dyDescent="0.35">
      <c r="A18" s="27" t="s">
        <v>55</v>
      </c>
      <c r="B18" s="22">
        <v>6227.7</v>
      </c>
      <c r="C18" s="22">
        <v>6877.4</v>
      </c>
      <c r="D18" s="22">
        <v>382</v>
      </c>
      <c r="E18" s="22">
        <v>220</v>
      </c>
      <c r="F18" s="22">
        <v>451</v>
      </c>
      <c r="G18" s="22">
        <v>223</v>
      </c>
      <c r="H18" s="22">
        <v>33</v>
      </c>
      <c r="I18" s="22">
        <v>0</v>
      </c>
      <c r="J18" s="22">
        <v>29</v>
      </c>
      <c r="K18" s="22">
        <v>0</v>
      </c>
      <c r="L18" s="21">
        <v>789.3</v>
      </c>
      <c r="M18" s="27" t="s">
        <v>55</v>
      </c>
      <c r="N18" s="21">
        <v>545.29999999999995</v>
      </c>
      <c r="O18" s="21">
        <v>39.1</v>
      </c>
      <c r="P18" s="22">
        <v>790.87631399999998</v>
      </c>
      <c r="Q18" s="22">
        <v>29.040510000000001</v>
      </c>
      <c r="R18" s="22">
        <v>518.58984999999996</v>
      </c>
      <c r="S18" s="22">
        <v>1338.506674</v>
      </c>
      <c r="T18" s="22">
        <v>4512</v>
      </c>
      <c r="U18" s="22">
        <v>4512</v>
      </c>
      <c r="V18" s="22">
        <v>0.90327800000000003</v>
      </c>
      <c r="W18" s="22">
        <v>1295</v>
      </c>
      <c r="X18" s="22">
        <v>1</v>
      </c>
      <c r="Y18" s="27" t="s">
        <v>55</v>
      </c>
      <c r="Z18" s="22">
        <v>1295</v>
      </c>
      <c r="AA18" s="22">
        <v>1.033596</v>
      </c>
      <c r="AB18" s="22">
        <v>1.5976790000000001</v>
      </c>
      <c r="AC18" s="22">
        <v>0.64693500000000004</v>
      </c>
      <c r="AD18" s="22">
        <v>837.78082500000005</v>
      </c>
      <c r="AE18" s="22">
        <v>1.1124529999999999</v>
      </c>
      <c r="AF18" s="22">
        <v>963.15409099999999</v>
      </c>
      <c r="AG18" s="22">
        <v>317.89633900000001</v>
      </c>
      <c r="AH18" s="22">
        <v>443.28248200000002</v>
      </c>
      <c r="AI18" s="22">
        <v>761.17882099999997</v>
      </c>
      <c r="AJ18" s="22">
        <v>1338.506674</v>
      </c>
      <c r="AK18" s="27" t="s">
        <v>55</v>
      </c>
      <c r="AL18" s="22">
        <v>2099.6854950000002</v>
      </c>
      <c r="AM18" s="22">
        <v>0.82849700000000004</v>
      </c>
      <c r="AN18" s="22">
        <v>1338.506674</v>
      </c>
      <c r="AO18" s="22">
        <v>40122.899990999998</v>
      </c>
      <c r="AP18" s="22">
        <v>25113.234731</v>
      </c>
      <c r="AQ18" s="30">
        <v>1.033596</v>
      </c>
      <c r="AR18" s="15">
        <f t="shared" si="0"/>
        <v>317.89999999999998</v>
      </c>
      <c r="AS18" s="11">
        <f>ROUND(AH18,1)</f>
        <v>443.3</v>
      </c>
      <c r="AT18" s="19"/>
      <c r="AU18" s="15">
        <f t="shared" si="1"/>
        <v>443.3</v>
      </c>
      <c r="AV18" s="16">
        <f t="shared" si="2"/>
        <v>761.2</v>
      </c>
      <c r="AW18" s="25">
        <v>0.64693500000000004</v>
      </c>
    </row>
  </sheetData>
  <pageMargins left="0.70866141732283472" right="0.70866141732283472" top="0.74803149606299213" bottom="0.74803149606299213" header="0.31496062992125984" footer="0.31496062992125984"/>
  <pageSetup paperSize="9" scale="5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РФФП 2024 год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2023-11-03T09:20:32Z</cp:lastPrinted>
  <dcterms:created xsi:type="dcterms:W3CDTF">2023-11-03T09:03:41Z</dcterms:created>
  <dcterms:modified xsi:type="dcterms:W3CDTF">2023-11-03T09:34:43Z</dcterms:modified>
</cp:coreProperties>
</file>