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Ковязина\Дороги\2025 год\Программа\"/>
    </mc:Choice>
  </mc:AlternateContent>
  <bookViews>
    <workbookView xWindow="0" yWindow="0" windowWidth="20370" windowHeight="7515" tabRatio="691" activeTab="6"/>
  </bookViews>
  <sheets>
    <sheet name="2022" sheetId="4" r:id="rId1"/>
    <sheet name="2023" sheetId="10" r:id="rId2"/>
    <sheet name="2024" sheetId="11" r:id="rId3"/>
    <sheet name="2025" sheetId="12" r:id="rId4"/>
    <sheet name="2026" sheetId="15" r:id="rId5"/>
    <sheet name="2027" sheetId="16" r:id="rId6"/>
    <sheet name="Ресурсное обеспечение" sheetId="3" r:id="rId7"/>
    <sheet name="для программы" sheetId="6" r:id="rId8"/>
    <sheet name="Проверялка" sheetId="9" r:id="rId9"/>
  </sheets>
  <definedNames>
    <definedName name="_xlnm.Print_Area" localSheetId="0">'2022'!$A$1:$H$213</definedName>
    <definedName name="_xlnm.Print_Area" localSheetId="1">'2023'!$A$1:$H$116</definedName>
    <definedName name="_xlnm.Print_Area" localSheetId="2">'2024'!$A$1:$H$110</definedName>
    <definedName name="_xlnm.Print_Area" localSheetId="3">'2025'!$A$1:$H$91</definedName>
    <definedName name="_xlnm.Print_Area" localSheetId="4">'2026'!$A$1:$H$83</definedName>
    <definedName name="_xlnm.Print_Area" localSheetId="5">'2027'!$A$1:$H$82</definedName>
    <definedName name="_xlnm.Print_Area" localSheetId="6">'Ресурсное обеспечение'!$A$1:$J$128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3" l="1"/>
  <c r="I47" i="3"/>
  <c r="I50" i="3"/>
  <c r="G107" i="3"/>
  <c r="G110" i="3"/>
  <c r="G122" i="3"/>
  <c r="G125" i="3"/>
  <c r="G44" i="16"/>
  <c r="C44" i="16"/>
  <c r="G11" i="12"/>
  <c r="G83" i="12"/>
  <c r="C83" i="12"/>
  <c r="G78" i="12"/>
  <c r="C78" i="12"/>
  <c r="F52" i="3" l="1"/>
  <c r="F54" i="3"/>
  <c r="F55" i="3"/>
  <c r="E52" i="3"/>
  <c r="E54" i="3"/>
  <c r="E55" i="3"/>
  <c r="G56" i="3"/>
  <c r="F56" i="3"/>
  <c r="E56" i="3"/>
  <c r="D56" i="3"/>
  <c r="H55" i="3"/>
  <c r="G55" i="3"/>
  <c r="G54" i="3"/>
  <c r="G53" i="3"/>
  <c r="F53" i="3"/>
  <c r="E53" i="3"/>
  <c r="D53" i="3"/>
  <c r="G52" i="3"/>
  <c r="F117" i="3" l="1"/>
  <c r="F119" i="3"/>
  <c r="F112" i="3"/>
  <c r="F115" i="3"/>
  <c r="F122" i="3"/>
  <c r="F125" i="3"/>
  <c r="E119" i="3"/>
  <c r="E120" i="3"/>
  <c r="J120" i="3" s="1"/>
  <c r="I119" i="3"/>
  <c r="H119" i="3"/>
  <c r="G119" i="3"/>
  <c r="I118" i="3"/>
  <c r="H118" i="3"/>
  <c r="G118" i="3"/>
  <c r="F118" i="3"/>
  <c r="E118" i="3"/>
  <c r="D118" i="3"/>
  <c r="I116" i="3"/>
  <c r="H116" i="3"/>
  <c r="G116" i="3"/>
  <c r="F116" i="3"/>
  <c r="E116" i="3"/>
  <c r="I121" i="3"/>
  <c r="H121" i="3"/>
  <c r="G121" i="3"/>
  <c r="F121" i="3"/>
  <c r="E121" i="3"/>
  <c r="D121" i="3"/>
  <c r="G98" i="11"/>
  <c r="C98" i="11"/>
  <c r="J116" i="3" l="1"/>
  <c r="J118" i="3"/>
  <c r="J119" i="3"/>
  <c r="J121" i="3"/>
  <c r="G103" i="11"/>
  <c r="C103" i="11"/>
  <c r="G21" i="11"/>
  <c r="G81" i="11" l="1"/>
  <c r="G88" i="11"/>
  <c r="C88" i="11"/>
  <c r="G83" i="11"/>
  <c r="C83" i="11"/>
  <c r="F110" i="3" l="1"/>
  <c r="F109" i="3"/>
  <c r="G78" i="11"/>
  <c r="F107" i="3" s="1"/>
  <c r="C78" i="11"/>
  <c r="I76" i="3" l="1"/>
  <c r="J76" i="3" s="1"/>
  <c r="I74" i="3"/>
  <c r="J74" i="3" s="1"/>
  <c r="I73" i="3"/>
  <c r="J73" i="3" s="1"/>
  <c r="J75" i="3"/>
  <c r="H20" i="3"/>
  <c r="G20" i="3" l="1"/>
  <c r="E67" i="3"/>
  <c r="E70" i="3"/>
  <c r="G46" i="10"/>
  <c r="G58" i="10"/>
  <c r="C58" i="10"/>
  <c r="F20" i="3"/>
  <c r="D70" i="3" l="1"/>
  <c r="J70" i="3" s="1"/>
  <c r="J71" i="3"/>
  <c r="G69" i="3"/>
  <c r="E69" i="3"/>
  <c r="G68" i="3"/>
  <c r="E68" i="3"/>
  <c r="D67" i="3"/>
  <c r="J67" i="3" s="1"/>
  <c r="D20" i="3"/>
  <c r="D112" i="3" l="1"/>
  <c r="D115" i="3"/>
  <c r="E115" i="3"/>
  <c r="J115" i="3" s="1"/>
  <c r="I114" i="3"/>
  <c r="H114" i="3"/>
  <c r="G114" i="3"/>
  <c r="D114" i="3"/>
  <c r="I113" i="3"/>
  <c r="H113" i="3"/>
  <c r="G113" i="3"/>
  <c r="F113" i="3"/>
  <c r="E113" i="3"/>
  <c r="D113" i="3"/>
  <c r="E112" i="3"/>
  <c r="J112" i="3" s="1"/>
  <c r="G103" i="10"/>
  <c r="C103" i="10"/>
  <c r="G91" i="10"/>
  <c r="J114" i="3" l="1"/>
  <c r="J113" i="3"/>
  <c r="E125" i="3"/>
  <c r="E107" i="3"/>
  <c r="E110" i="3"/>
  <c r="C108" i="10"/>
  <c r="G108" i="10"/>
  <c r="E117" i="3" s="1"/>
  <c r="J117" i="3" s="1"/>
  <c r="G98" i="10"/>
  <c r="C98" i="10"/>
  <c r="G45" i="10" l="1"/>
  <c r="G88" i="10" l="1"/>
  <c r="G93" i="10"/>
  <c r="C93" i="10"/>
  <c r="C88" i="10"/>
  <c r="G17" i="3" l="1"/>
  <c r="E20" i="3"/>
  <c r="G20" i="11"/>
  <c r="F24" i="3" s="1"/>
  <c r="D110" i="3" l="1"/>
  <c r="I126" i="3"/>
  <c r="H126" i="3"/>
  <c r="G126" i="3"/>
  <c r="F126" i="3"/>
  <c r="E126" i="3"/>
  <c r="D126" i="3"/>
  <c r="I125" i="3"/>
  <c r="H125" i="3"/>
  <c r="I124" i="3"/>
  <c r="H124" i="3"/>
  <c r="G124" i="3"/>
  <c r="D124" i="3"/>
  <c r="H123" i="3"/>
  <c r="G123" i="3"/>
  <c r="F123" i="3"/>
  <c r="E123" i="3"/>
  <c r="D123" i="3"/>
  <c r="I122" i="3"/>
  <c r="H122" i="3"/>
  <c r="J125" i="3" l="1"/>
  <c r="J126" i="3"/>
  <c r="J123" i="3"/>
  <c r="J124" i="3"/>
  <c r="G202" i="4"/>
  <c r="D107" i="3" s="1"/>
  <c r="C202" i="4"/>
  <c r="G50" i="4" l="1"/>
  <c r="G62" i="4"/>
  <c r="C62" i="4"/>
  <c r="I17" i="3" l="1"/>
  <c r="H17" i="3"/>
  <c r="F17" i="3"/>
  <c r="J20" i="3"/>
  <c r="J19" i="3"/>
  <c r="J18" i="3"/>
  <c r="J106" i="3"/>
  <c r="J105" i="3"/>
  <c r="J104" i="3"/>
  <c r="J103" i="3"/>
  <c r="I102" i="3"/>
  <c r="H102" i="3"/>
  <c r="G102" i="3"/>
  <c r="F102" i="3"/>
  <c r="E102" i="3"/>
  <c r="D102" i="3"/>
  <c r="D62" i="3"/>
  <c r="J46" i="3"/>
  <c r="J45" i="3"/>
  <c r="J44" i="3"/>
  <c r="J43" i="3"/>
  <c r="I42" i="3"/>
  <c r="H42" i="3"/>
  <c r="G42" i="3"/>
  <c r="F42" i="3"/>
  <c r="E42" i="3"/>
  <c r="D42" i="3"/>
  <c r="J21" i="3"/>
  <c r="E17" i="3"/>
  <c r="D17" i="3"/>
  <c r="J17" i="3" l="1"/>
  <c r="J102" i="3"/>
  <c r="J42" i="3"/>
  <c r="G22" i="10"/>
  <c r="G19" i="10"/>
  <c r="G18" i="10"/>
  <c r="C18" i="10"/>
  <c r="C12" i="4" l="1"/>
  <c r="G25" i="4"/>
  <c r="G15" i="4" s="1"/>
  <c r="G24" i="4"/>
  <c r="G9" i="4" s="1"/>
  <c r="G49" i="4"/>
  <c r="G14" i="4" l="1"/>
  <c r="G57" i="4"/>
  <c r="C57" i="4"/>
  <c r="G42" i="4"/>
  <c r="C42" i="4"/>
  <c r="G197" i="4" l="1"/>
  <c r="C197" i="4"/>
  <c r="G182" i="4" l="1"/>
  <c r="C182" i="4"/>
  <c r="G177" i="4"/>
  <c r="C177" i="4"/>
  <c r="G172" i="4"/>
  <c r="C172" i="4"/>
  <c r="G167" i="4"/>
  <c r="C167" i="4"/>
  <c r="G162" i="4"/>
  <c r="C162" i="4"/>
  <c r="G157" i="4"/>
  <c r="C157" i="4"/>
  <c r="G152" i="4"/>
  <c r="C152" i="4"/>
  <c r="G147" i="4"/>
  <c r="C147" i="4"/>
  <c r="G142" i="4"/>
  <c r="C142" i="4"/>
  <c r="G137" i="4"/>
  <c r="C137" i="4"/>
  <c r="G132" i="4"/>
  <c r="C132" i="4"/>
  <c r="G127" i="4"/>
  <c r="C127" i="4"/>
  <c r="G122" i="4"/>
  <c r="C122" i="4"/>
  <c r="G117" i="4"/>
  <c r="C117" i="4"/>
  <c r="G112" i="4"/>
  <c r="C112" i="4"/>
  <c r="G107" i="4"/>
  <c r="C107" i="4"/>
  <c r="G102" i="4"/>
  <c r="C102" i="4"/>
  <c r="G97" i="4"/>
  <c r="C97" i="4"/>
  <c r="G92" i="4"/>
  <c r="C92" i="4"/>
  <c r="G87" i="4"/>
  <c r="C87" i="4"/>
  <c r="G82" i="4"/>
  <c r="C82" i="4"/>
  <c r="G40" i="11" l="1"/>
  <c r="G42" i="11"/>
  <c r="C4" i="16"/>
  <c r="C9" i="16"/>
  <c r="C14" i="16"/>
  <c r="C19" i="16"/>
  <c r="C24" i="16"/>
  <c r="C29" i="16"/>
  <c r="C34" i="16"/>
  <c r="C39" i="16"/>
  <c r="C49" i="16"/>
  <c r="C54" i="16"/>
  <c r="C59" i="16"/>
  <c r="C64" i="16"/>
  <c r="C69" i="16"/>
  <c r="C74" i="16"/>
  <c r="C4" i="15"/>
  <c r="C9" i="15"/>
  <c r="C14" i="15"/>
  <c r="C19" i="15"/>
  <c r="C24" i="15"/>
  <c r="C29" i="15"/>
  <c r="C34" i="15"/>
  <c r="C39" i="15"/>
  <c r="C44" i="15"/>
  <c r="C49" i="15"/>
  <c r="C54" i="15"/>
  <c r="C59" i="15"/>
  <c r="C64" i="15"/>
  <c r="C69" i="15"/>
  <c r="C74" i="15"/>
  <c r="C7" i="12"/>
  <c r="C13" i="12"/>
  <c r="C18" i="12"/>
  <c r="C23" i="12"/>
  <c r="C28" i="12"/>
  <c r="C33" i="12"/>
  <c r="C38" i="12"/>
  <c r="C43" i="12"/>
  <c r="C48" i="12"/>
  <c r="C53" i="12"/>
  <c r="C58" i="12"/>
  <c r="C63" i="12"/>
  <c r="C68" i="12"/>
  <c r="C73" i="12"/>
  <c r="C7" i="11"/>
  <c r="C13" i="11"/>
  <c r="C18" i="11"/>
  <c r="C23" i="11"/>
  <c r="C28" i="11"/>
  <c r="C33" i="11"/>
  <c r="C38" i="11"/>
  <c r="C43" i="11"/>
  <c r="C48" i="11"/>
  <c r="C53" i="11"/>
  <c r="C58" i="11"/>
  <c r="C63" i="11"/>
  <c r="C68" i="11"/>
  <c r="C73" i="11"/>
  <c r="C93" i="11"/>
  <c r="C7" i="10"/>
  <c r="C13" i="10"/>
  <c r="C23" i="10"/>
  <c r="C28" i="10"/>
  <c r="C33" i="10"/>
  <c r="C38" i="10"/>
  <c r="C43" i="10"/>
  <c r="C48" i="10"/>
  <c r="C53" i="10"/>
  <c r="C63" i="10"/>
  <c r="C68" i="10"/>
  <c r="C73" i="10"/>
  <c r="C78" i="10"/>
  <c r="C83" i="10"/>
  <c r="C22" i="4"/>
  <c r="C27" i="4"/>
  <c r="C32" i="4"/>
  <c r="C37" i="4"/>
  <c r="C47" i="4"/>
  <c r="C52" i="4"/>
  <c r="C67" i="4"/>
  <c r="C72" i="4"/>
  <c r="C77" i="4"/>
  <c r="C187" i="4"/>
  <c r="C192" i="4"/>
  <c r="C207" i="4"/>
  <c r="C17" i="4"/>
  <c r="G26" i="10" l="1"/>
  <c r="G25" i="10" l="1"/>
  <c r="I111" i="3" l="1"/>
  <c r="I110" i="3"/>
  <c r="I109" i="3"/>
  <c r="I108" i="3"/>
  <c r="I101" i="3"/>
  <c r="I100" i="3"/>
  <c r="I99" i="3"/>
  <c r="I98" i="3"/>
  <c r="I96" i="3"/>
  <c r="I95" i="3"/>
  <c r="I94" i="3"/>
  <c r="I93" i="3"/>
  <c r="I91" i="3"/>
  <c r="I90" i="3"/>
  <c r="I89" i="3"/>
  <c r="I88" i="3"/>
  <c r="I86" i="3"/>
  <c r="I85" i="3"/>
  <c r="I84" i="3"/>
  <c r="I83" i="3"/>
  <c r="I78" i="3"/>
  <c r="I66" i="3"/>
  <c r="I64" i="3"/>
  <c r="I63" i="3"/>
  <c r="I61" i="3"/>
  <c r="I60" i="3"/>
  <c r="I59" i="3"/>
  <c r="I58" i="3"/>
  <c r="I41" i="3"/>
  <c r="I40" i="3"/>
  <c r="I39" i="3"/>
  <c r="I38" i="3"/>
  <c r="I36" i="3"/>
  <c r="I35" i="3"/>
  <c r="I34" i="3"/>
  <c r="I33" i="3"/>
  <c r="I31" i="3"/>
  <c r="I30" i="3"/>
  <c r="I29" i="3"/>
  <c r="I28" i="3"/>
  <c r="H111" i="3"/>
  <c r="H110" i="3"/>
  <c r="H109" i="3"/>
  <c r="H108" i="3"/>
  <c r="H107" i="3"/>
  <c r="H101" i="3"/>
  <c r="H100" i="3"/>
  <c r="H99" i="3"/>
  <c r="H98" i="3"/>
  <c r="H96" i="3"/>
  <c r="H95" i="3"/>
  <c r="H94" i="3"/>
  <c r="H93" i="3"/>
  <c r="H91" i="3"/>
  <c r="H90" i="3"/>
  <c r="H89" i="3"/>
  <c r="H88" i="3"/>
  <c r="H86" i="3"/>
  <c r="H85" i="3"/>
  <c r="H84" i="3"/>
  <c r="H83" i="3"/>
  <c r="H66" i="3"/>
  <c r="H64" i="3"/>
  <c r="H63" i="3"/>
  <c r="H61" i="3"/>
  <c r="H60" i="3"/>
  <c r="H59" i="3"/>
  <c r="H58" i="3"/>
  <c r="H41" i="3"/>
  <c r="H40" i="3"/>
  <c r="H39" i="3"/>
  <c r="H38" i="3"/>
  <c r="H36" i="3"/>
  <c r="H35" i="3"/>
  <c r="H34" i="3"/>
  <c r="H33" i="3"/>
  <c r="H31" i="3"/>
  <c r="H30" i="3"/>
  <c r="H29" i="3"/>
  <c r="H28" i="3"/>
  <c r="G66" i="3"/>
  <c r="F66" i="3"/>
  <c r="E66" i="3"/>
  <c r="E65" i="3"/>
  <c r="G64" i="3"/>
  <c r="F64" i="3"/>
  <c r="E64" i="3"/>
  <c r="G63" i="3"/>
  <c r="F63" i="3"/>
  <c r="E63" i="3"/>
  <c r="G74" i="16"/>
  <c r="I107" i="3" s="1"/>
  <c r="G69" i="16"/>
  <c r="I97" i="3" s="1"/>
  <c r="G64" i="16"/>
  <c r="I92" i="3" s="1"/>
  <c r="G59" i="16"/>
  <c r="I87" i="3" s="1"/>
  <c r="G54" i="16"/>
  <c r="I82" i="3" s="1"/>
  <c r="G53" i="16"/>
  <c r="I81" i="3" s="1"/>
  <c r="G52" i="16"/>
  <c r="I80" i="3" s="1"/>
  <c r="G51" i="16"/>
  <c r="I69" i="3" s="1"/>
  <c r="G50" i="16"/>
  <c r="I68" i="3" s="1"/>
  <c r="J72" i="3"/>
  <c r="G39" i="16"/>
  <c r="I57" i="3" s="1"/>
  <c r="G38" i="16"/>
  <c r="I55" i="3"/>
  <c r="J55" i="3" s="1"/>
  <c r="G36" i="16"/>
  <c r="I54" i="3" s="1"/>
  <c r="G35" i="16"/>
  <c r="I53" i="3" s="1"/>
  <c r="G29" i="16"/>
  <c r="I37" i="3" s="1"/>
  <c r="G24" i="16"/>
  <c r="I32" i="3" s="1"/>
  <c r="G19" i="16"/>
  <c r="I27" i="3" s="1"/>
  <c r="G18" i="16"/>
  <c r="I26" i="3" s="1"/>
  <c r="G17" i="16"/>
  <c r="I25" i="3" s="1"/>
  <c r="G16" i="16"/>
  <c r="I24" i="3" s="1"/>
  <c r="G15" i="16"/>
  <c r="I23" i="3" s="1"/>
  <c r="G74" i="15"/>
  <c r="G69" i="15"/>
  <c r="H97" i="3" s="1"/>
  <c r="G64" i="15"/>
  <c r="H92" i="3" s="1"/>
  <c r="G59" i="15"/>
  <c r="H87" i="3" s="1"/>
  <c r="G54" i="15"/>
  <c r="H82" i="3" s="1"/>
  <c r="G53" i="15"/>
  <c r="H81" i="3" s="1"/>
  <c r="G52" i="15"/>
  <c r="H80" i="3" s="1"/>
  <c r="G51" i="15"/>
  <c r="G50" i="15"/>
  <c r="H68" i="3" s="1"/>
  <c r="G44" i="15"/>
  <c r="G39" i="15"/>
  <c r="H57" i="3" s="1"/>
  <c r="G38" i="15"/>
  <c r="H56" i="3" s="1"/>
  <c r="G36" i="15"/>
  <c r="G35" i="15"/>
  <c r="G29" i="15"/>
  <c r="H37" i="3" s="1"/>
  <c r="G24" i="15"/>
  <c r="H32" i="3" s="1"/>
  <c r="G19" i="15"/>
  <c r="H27" i="3" s="1"/>
  <c r="G18" i="15"/>
  <c r="H26" i="3" s="1"/>
  <c r="G17" i="15"/>
  <c r="G16" i="15"/>
  <c r="H24" i="3" s="1"/>
  <c r="G15" i="15"/>
  <c r="G13" i="15"/>
  <c r="G22" i="12"/>
  <c r="G21" i="12"/>
  <c r="G20" i="12"/>
  <c r="G15" i="12" s="1"/>
  <c r="G10" i="12" s="1"/>
  <c r="G19" i="12"/>
  <c r="G22" i="11"/>
  <c r="F25" i="3"/>
  <c r="G19" i="11"/>
  <c r="G48" i="12"/>
  <c r="G48" i="11"/>
  <c r="G27" i="10"/>
  <c r="G24" i="10"/>
  <c r="G53" i="10"/>
  <c r="E62" i="3" s="1"/>
  <c r="I79" i="3" l="1"/>
  <c r="H48" i="3"/>
  <c r="H53" i="3"/>
  <c r="G10" i="15"/>
  <c r="G5" i="15" s="1"/>
  <c r="H8" i="3" s="1"/>
  <c r="H49" i="3"/>
  <c r="H54" i="3"/>
  <c r="J53" i="3"/>
  <c r="H79" i="3"/>
  <c r="H69" i="3"/>
  <c r="J54" i="3"/>
  <c r="H51" i="3"/>
  <c r="H78" i="3"/>
  <c r="I51" i="3"/>
  <c r="I48" i="3"/>
  <c r="G13" i="16"/>
  <c r="I16" i="3" s="1"/>
  <c r="I56" i="3"/>
  <c r="J56" i="3" s="1"/>
  <c r="I49" i="3"/>
  <c r="G8" i="15"/>
  <c r="H11" i="3" s="1"/>
  <c r="G11" i="16"/>
  <c r="G6" i="16" s="1"/>
  <c r="G34" i="16"/>
  <c r="I52" i="3" s="1"/>
  <c r="G10" i="16"/>
  <c r="G49" i="16"/>
  <c r="I77" i="3" s="1"/>
  <c r="G12" i="16"/>
  <c r="H13" i="3"/>
  <c r="H23" i="3"/>
  <c r="G34" i="15"/>
  <c r="G49" i="15"/>
  <c r="H77" i="3" s="1"/>
  <c r="G11" i="15"/>
  <c r="G12" i="15"/>
  <c r="H25" i="3"/>
  <c r="H50" i="3"/>
  <c r="H16" i="3"/>
  <c r="J65" i="3"/>
  <c r="J64" i="3"/>
  <c r="J63" i="3"/>
  <c r="J62" i="3"/>
  <c r="J66" i="3"/>
  <c r="G14" i="16"/>
  <c r="I22" i="3" s="1"/>
  <c r="G14" i="15"/>
  <c r="H22" i="3" s="1"/>
  <c r="G8" i="16" l="1"/>
  <c r="I11" i="3" s="1"/>
  <c r="I15" i="3"/>
  <c r="G7" i="16"/>
  <c r="H47" i="3"/>
  <c r="H52" i="3"/>
  <c r="J52" i="3"/>
  <c r="H15" i="3"/>
  <c r="G7" i="15"/>
  <c r="H10" i="3"/>
  <c r="G9" i="16"/>
  <c r="I12" i="3" s="1"/>
  <c r="G5" i="16"/>
  <c r="I8" i="3" s="1"/>
  <c r="I13" i="3"/>
  <c r="I9" i="3"/>
  <c r="I14" i="3"/>
  <c r="H14" i="3"/>
  <c r="G6" i="15"/>
  <c r="H9" i="3" s="1"/>
  <c r="G9" i="15"/>
  <c r="H12" i="3" s="1"/>
  <c r="G26" i="4"/>
  <c r="G23" i="4"/>
  <c r="G4" i="15" l="1"/>
  <c r="H7" i="3" s="1"/>
  <c r="G4" i="16"/>
  <c r="I7" i="3" s="1"/>
  <c r="I10" i="3"/>
  <c r="G70" i="4"/>
  <c r="G10" i="4" s="1"/>
  <c r="G57" i="11" l="1"/>
  <c r="G33" i="10"/>
  <c r="G32" i="4"/>
  <c r="G83" i="10" l="1"/>
  <c r="G28" i="3" l="1"/>
  <c r="G29" i="3"/>
  <c r="G30" i="3"/>
  <c r="G31" i="3"/>
  <c r="G33" i="3"/>
  <c r="G34" i="3"/>
  <c r="G35" i="3"/>
  <c r="G36" i="3"/>
  <c r="G38" i="3"/>
  <c r="G39" i="3"/>
  <c r="G40" i="3"/>
  <c r="G41" i="3"/>
  <c r="G58" i="3"/>
  <c r="G59" i="3"/>
  <c r="G60" i="3"/>
  <c r="G61" i="3"/>
  <c r="G78" i="3"/>
  <c r="G83" i="3"/>
  <c r="G84" i="3"/>
  <c r="G85" i="3"/>
  <c r="G86" i="3"/>
  <c r="G88" i="3"/>
  <c r="G89" i="3"/>
  <c r="G90" i="3"/>
  <c r="G91" i="3"/>
  <c r="G93" i="3"/>
  <c r="G94" i="3"/>
  <c r="G95" i="3"/>
  <c r="G96" i="3"/>
  <c r="G98" i="3"/>
  <c r="G99" i="3"/>
  <c r="G100" i="3"/>
  <c r="G101" i="3"/>
  <c r="G108" i="3"/>
  <c r="G109" i="3"/>
  <c r="G111" i="3"/>
  <c r="F28" i="3"/>
  <c r="F29" i="3"/>
  <c r="F30" i="3"/>
  <c r="F31" i="3"/>
  <c r="F33" i="3"/>
  <c r="F34" i="3"/>
  <c r="F35" i="3"/>
  <c r="F36" i="3"/>
  <c r="F38" i="3"/>
  <c r="F39" i="3"/>
  <c r="F40" i="3"/>
  <c r="F41" i="3"/>
  <c r="F58" i="3"/>
  <c r="F61" i="3"/>
  <c r="F80" i="3"/>
  <c r="F81" i="3"/>
  <c r="F83" i="3"/>
  <c r="F84" i="3"/>
  <c r="F85" i="3"/>
  <c r="F86" i="3"/>
  <c r="F88" i="3"/>
  <c r="F89" i="3"/>
  <c r="F90" i="3"/>
  <c r="F91" i="3"/>
  <c r="F93" i="3"/>
  <c r="F94" i="3"/>
  <c r="F95" i="3"/>
  <c r="F96" i="3"/>
  <c r="F98" i="3"/>
  <c r="F99" i="3"/>
  <c r="F100" i="3"/>
  <c r="F101" i="3"/>
  <c r="F108" i="3"/>
  <c r="F111" i="3"/>
  <c r="J9" i="6"/>
  <c r="J8" i="6"/>
  <c r="J7" i="6"/>
  <c r="J6" i="6"/>
  <c r="I6" i="6"/>
  <c r="I7" i="6"/>
  <c r="I9" i="6"/>
  <c r="I8" i="6"/>
  <c r="G73" i="12"/>
  <c r="G97" i="3" s="1"/>
  <c r="G68" i="12"/>
  <c r="G92" i="3" s="1"/>
  <c r="G63" i="12"/>
  <c r="G87" i="3" s="1"/>
  <c r="G58" i="12"/>
  <c r="G82" i="3" s="1"/>
  <c r="G57" i="12"/>
  <c r="G81" i="3" s="1"/>
  <c r="G56" i="12"/>
  <c r="G80" i="3" s="1"/>
  <c r="G55" i="12"/>
  <c r="G79" i="3" s="1"/>
  <c r="G54" i="12"/>
  <c r="G43" i="12"/>
  <c r="G57" i="3" s="1"/>
  <c r="G42" i="12"/>
  <c r="G41" i="12"/>
  <c r="G16" i="12" s="1"/>
  <c r="G40" i="12"/>
  <c r="G39" i="12"/>
  <c r="G33" i="12"/>
  <c r="G37" i="3" s="1"/>
  <c r="G28" i="12"/>
  <c r="G32" i="3" s="1"/>
  <c r="G23" i="12"/>
  <c r="G27" i="3" s="1"/>
  <c r="G24" i="3"/>
  <c r="G18" i="12"/>
  <c r="G22" i="3" s="1"/>
  <c r="G93" i="11"/>
  <c r="G73" i="11"/>
  <c r="F97" i="3" s="1"/>
  <c r="G68" i="11"/>
  <c r="F92" i="3" s="1"/>
  <c r="G63" i="11"/>
  <c r="F87" i="3" s="1"/>
  <c r="G58" i="11"/>
  <c r="F82" i="3" s="1"/>
  <c r="G55" i="11"/>
  <c r="G54" i="11"/>
  <c r="G43" i="11"/>
  <c r="G41" i="11"/>
  <c r="G16" i="11" s="1"/>
  <c r="G11" i="11" s="1"/>
  <c r="G15" i="11"/>
  <c r="G10" i="11" s="1"/>
  <c r="G39" i="11"/>
  <c r="G33" i="11"/>
  <c r="F37" i="3" s="1"/>
  <c r="G28" i="11"/>
  <c r="F32" i="3" s="1"/>
  <c r="G23" i="11"/>
  <c r="F27" i="3" s="1"/>
  <c r="F26" i="3"/>
  <c r="E28" i="3"/>
  <c r="E29" i="3"/>
  <c r="E30" i="3"/>
  <c r="E31" i="3"/>
  <c r="E32" i="3"/>
  <c r="E33" i="3"/>
  <c r="E34" i="3"/>
  <c r="E35" i="3"/>
  <c r="E36" i="3"/>
  <c r="E38" i="3"/>
  <c r="E39" i="3"/>
  <c r="E40" i="3"/>
  <c r="E41" i="3"/>
  <c r="E58" i="3"/>
  <c r="E61" i="3"/>
  <c r="E83" i="3"/>
  <c r="E84" i="3"/>
  <c r="E85" i="3"/>
  <c r="E86" i="3"/>
  <c r="E88" i="3"/>
  <c r="E89" i="3"/>
  <c r="E90" i="3"/>
  <c r="E91" i="3"/>
  <c r="E93" i="3"/>
  <c r="E94" i="3"/>
  <c r="E95" i="3"/>
  <c r="E96" i="3"/>
  <c r="E97" i="3"/>
  <c r="E98" i="3"/>
  <c r="E99" i="3"/>
  <c r="E100" i="3"/>
  <c r="E101" i="3"/>
  <c r="E108" i="3"/>
  <c r="E111" i="3"/>
  <c r="D28" i="3"/>
  <c r="D29" i="3"/>
  <c r="D30" i="3"/>
  <c r="D31" i="3"/>
  <c r="D33" i="3"/>
  <c r="D34" i="3"/>
  <c r="D35" i="3"/>
  <c r="D36" i="3"/>
  <c r="D38" i="3"/>
  <c r="D39" i="3"/>
  <c r="D40" i="3"/>
  <c r="D41" i="3"/>
  <c r="D58" i="3"/>
  <c r="D59" i="3"/>
  <c r="D60" i="3"/>
  <c r="D61" i="3"/>
  <c r="D83" i="3"/>
  <c r="D84" i="3"/>
  <c r="D85" i="3"/>
  <c r="D86" i="3"/>
  <c r="D88" i="3"/>
  <c r="D89" i="3"/>
  <c r="D90" i="3"/>
  <c r="D91" i="3"/>
  <c r="D93" i="3"/>
  <c r="D94" i="3"/>
  <c r="D95" i="3"/>
  <c r="D96" i="3"/>
  <c r="D98" i="3"/>
  <c r="D99" i="3"/>
  <c r="D100" i="3"/>
  <c r="D101" i="3"/>
  <c r="D108" i="3"/>
  <c r="D109" i="3"/>
  <c r="D111" i="3"/>
  <c r="G53" i="11" l="1"/>
  <c r="F77" i="3" s="1"/>
  <c r="F68" i="3"/>
  <c r="J68" i="3" s="1"/>
  <c r="F79" i="3"/>
  <c r="F69" i="3"/>
  <c r="J69" i="3" s="1"/>
  <c r="G10" i="3"/>
  <c r="H8" i="6" s="1"/>
  <c r="D25" i="3"/>
  <c r="D24" i="3"/>
  <c r="D23" i="3"/>
  <c r="F78" i="3"/>
  <c r="G51" i="3"/>
  <c r="G17" i="12"/>
  <c r="G50" i="3"/>
  <c r="G48" i="3"/>
  <c r="G14" i="12"/>
  <c r="F50" i="3"/>
  <c r="F48" i="3"/>
  <c r="G14" i="11"/>
  <c r="F51" i="3"/>
  <c r="G17" i="11"/>
  <c r="G12" i="11" s="1"/>
  <c r="F11" i="3" s="1"/>
  <c r="G9" i="6" s="1"/>
  <c r="G12" i="12"/>
  <c r="G11" i="3" s="1"/>
  <c r="H9" i="6" s="1"/>
  <c r="G16" i="3"/>
  <c r="G38" i="12"/>
  <c r="G47" i="3" s="1"/>
  <c r="G53" i="12"/>
  <c r="G77" i="3" s="1"/>
  <c r="G49" i="3"/>
  <c r="G25" i="3"/>
  <c r="G26" i="3"/>
  <c r="G15" i="3"/>
  <c r="G23" i="3"/>
  <c r="F13" i="3"/>
  <c r="G8" i="11"/>
  <c r="F8" i="3" s="1"/>
  <c r="G6" i="6" s="1"/>
  <c r="F23" i="3"/>
  <c r="G38" i="11"/>
  <c r="F47" i="3" s="1"/>
  <c r="F49" i="3"/>
  <c r="J109" i="3"/>
  <c r="J110" i="3"/>
  <c r="J108" i="3"/>
  <c r="G13" i="3"/>
  <c r="G18" i="11"/>
  <c r="F22" i="3" s="1"/>
  <c r="F14" i="3"/>
  <c r="J111" i="3"/>
  <c r="J28" i="3"/>
  <c r="J30" i="3"/>
  <c r="J34" i="3"/>
  <c r="J35" i="3"/>
  <c r="J39" i="3"/>
  <c r="J40" i="3"/>
  <c r="J58" i="3"/>
  <c r="J60" i="3"/>
  <c r="J83" i="3"/>
  <c r="J84" i="3"/>
  <c r="J85" i="3"/>
  <c r="J89" i="3"/>
  <c r="J93" i="3"/>
  <c r="J96" i="3"/>
  <c r="J99" i="3"/>
  <c r="J100" i="3"/>
  <c r="J101" i="3"/>
  <c r="J91" i="3"/>
  <c r="J31" i="3"/>
  <c r="J38" i="3"/>
  <c r="J29" i="3"/>
  <c r="J95" i="3"/>
  <c r="J33" i="3"/>
  <c r="J41" i="3"/>
  <c r="J59" i="3"/>
  <c r="J86" i="3"/>
  <c r="J90" i="3"/>
  <c r="J94" i="3"/>
  <c r="J98" i="3"/>
  <c r="G78" i="10"/>
  <c r="E92" i="3" s="1"/>
  <c r="G73" i="10"/>
  <c r="E87" i="3" s="1"/>
  <c r="G68" i="10"/>
  <c r="E82" i="3" s="1"/>
  <c r="G67" i="10"/>
  <c r="E81" i="3" s="1"/>
  <c r="G66" i="10"/>
  <c r="E80" i="3" s="1"/>
  <c r="G65" i="10"/>
  <c r="E79" i="3" s="1"/>
  <c r="G64" i="10"/>
  <c r="E78" i="3" s="1"/>
  <c r="G48" i="10"/>
  <c r="G47" i="10"/>
  <c r="G16" i="10"/>
  <c r="G11" i="10" s="1"/>
  <c r="G15" i="10"/>
  <c r="G44" i="10"/>
  <c r="G38" i="10"/>
  <c r="E37" i="3" s="1"/>
  <c r="G28" i="10"/>
  <c r="E27" i="3" s="1"/>
  <c r="E26" i="3"/>
  <c r="E24" i="3"/>
  <c r="E23" i="3"/>
  <c r="G48" i="4"/>
  <c r="D50" i="3"/>
  <c r="F10" i="3" l="1"/>
  <c r="G8" i="6" s="1"/>
  <c r="G7" i="12"/>
  <c r="D15" i="3"/>
  <c r="D48" i="3"/>
  <c r="F15" i="3"/>
  <c r="E51" i="3"/>
  <c r="G17" i="10"/>
  <c r="E48" i="3"/>
  <c r="G14" i="10"/>
  <c r="E50" i="3"/>
  <c r="J50" i="3" s="1"/>
  <c r="F16" i="3"/>
  <c r="G9" i="3"/>
  <c r="H7" i="6" s="1"/>
  <c r="G14" i="3"/>
  <c r="E16" i="3"/>
  <c r="G63" i="10"/>
  <c r="E77" i="3" s="1"/>
  <c r="G43" i="10"/>
  <c r="E47" i="3" s="1"/>
  <c r="E49" i="3"/>
  <c r="E25" i="3"/>
  <c r="J5" i="6"/>
  <c r="I5" i="6"/>
  <c r="G8" i="12"/>
  <c r="G8" i="3" s="1"/>
  <c r="G13" i="12"/>
  <c r="G12" i="3" s="1"/>
  <c r="G13" i="11"/>
  <c r="F12" i="3" s="1"/>
  <c r="J88" i="3"/>
  <c r="J61" i="3"/>
  <c r="J36" i="3"/>
  <c r="G23" i="10"/>
  <c r="E22" i="3" s="1"/>
  <c r="E14" i="3"/>
  <c r="J48" i="3" l="1"/>
  <c r="G7" i="3"/>
  <c r="H5" i="6" s="1"/>
  <c r="H6" i="6"/>
  <c r="G12" i="10"/>
  <c r="E11" i="3" s="1"/>
  <c r="F9" i="6" s="1"/>
  <c r="E13" i="3"/>
  <c r="G8" i="10"/>
  <c r="E8" i="3" s="1"/>
  <c r="F6" i="6" s="1"/>
  <c r="G7" i="11"/>
  <c r="F9" i="3"/>
  <c r="G7" i="6" s="1"/>
  <c r="E10" i="3"/>
  <c r="F8" i="6" s="1"/>
  <c r="E15" i="3"/>
  <c r="G10" i="10"/>
  <c r="G13" i="10"/>
  <c r="E12" i="3" s="1"/>
  <c r="E9" i="3" l="1"/>
  <c r="F7" i="6" s="1"/>
  <c r="G7" i="10"/>
  <c r="E7" i="3" s="1"/>
  <c r="F5" i="6" s="1"/>
  <c r="F7" i="3"/>
  <c r="G5" i="6" s="1"/>
  <c r="G71" i="4"/>
  <c r="D80" i="3"/>
  <c r="J80" i="3" s="1"/>
  <c r="G69" i="4"/>
  <c r="D79" i="3" l="1"/>
  <c r="J79" i="3" s="1"/>
  <c r="D81" i="3"/>
  <c r="J81" i="3" s="1"/>
  <c r="G68" i="4"/>
  <c r="D78" i="3" s="1"/>
  <c r="J78" i="3" s="1"/>
  <c r="G77" i="4"/>
  <c r="D87" i="3" s="1"/>
  <c r="J87" i="3" s="1"/>
  <c r="A7" i="6" l="1"/>
  <c r="A6" i="6"/>
  <c r="A5" i="6"/>
  <c r="A4" i="6"/>
  <c r="A3" i="6"/>
  <c r="G207" i="4"/>
  <c r="G192" i="4"/>
  <c r="D97" i="3" s="1"/>
  <c r="J97" i="3" s="1"/>
  <c r="G187" i="4"/>
  <c r="D92" i="3" s="1"/>
  <c r="J92" i="3" s="1"/>
  <c r="G72" i="4"/>
  <c r="D82" i="3" s="1"/>
  <c r="J82" i="3" s="1"/>
  <c r="G67" i="4"/>
  <c r="D77" i="3" s="1"/>
  <c r="J77" i="3" s="1"/>
  <c r="G52" i="4"/>
  <c r="D57" i="3" s="1"/>
  <c r="J57" i="3" s="1"/>
  <c r="G51" i="4"/>
  <c r="G37" i="4"/>
  <c r="D37" i="3" s="1"/>
  <c r="J37" i="3" s="1"/>
  <c r="D32" i="3"/>
  <c r="J32" i="3" s="1"/>
  <c r="G27" i="4"/>
  <c r="D27" i="3" s="1"/>
  <c r="J27" i="3" s="1"/>
  <c r="D26" i="3"/>
  <c r="J26" i="3" s="1"/>
  <c r="J25" i="3"/>
  <c r="J24" i="3"/>
  <c r="J23" i="3"/>
  <c r="J107" i="3" l="1"/>
  <c r="J122" i="3"/>
  <c r="G21" i="4"/>
  <c r="G16" i="4" s="1"/>
  <c r="G12" i="4" s="1"/>
  <c r="G47" i="4"/>
  <c r="D51" i="3"/>
  <c r="J51" i="3" s="1"/>
  <c r="D49" i="3"/>
  <c r="D13" i="3"/>
  <c r="G22" i="4"/>
  <c r="D22" i="3" s="1"/>
  <c r="J22" i="3" s="1"/>
  <c r="D47" i="3"/>
  <c r="J47" i="3" s="1"/>
  <c r="J13" i="3" l="1"/>
  <c r="J49" i="3"/>
  <c r="D14" i="3"/>
  <c r="D10" i="3"/>
  <c r="J15" i="3"/>
  <c r="D16" i="3"/>
  <c r="J16" i="3" s="1"/>
  <c r="G11" i="4"/>
  <c r="J14" i="3"/>
  <c r="D9" i="3"/>
  <c r="G7" i="4"/>
  <c r="D8" i="3" s="1"/>
  <c r="G17" i="4"/>
  <c r="D12" i="3" l="1"/>
  <c r="J12" i="3" s="1"/>
  <c r="B2" i="9" s="1"/>
  <c r="D11" i="3"/>
  <c r="E9" i="6" s="1"/>
  <c r="G6" i="4"/>
  <c r="D7" i="3" s="1"/>
  <c r="E5" i="6" s="1"/>
  <c r="J9" i="3"/>
  <c r="K7" i="6" s="1"/>
  <c r="E7" i="6"/>
  <c r="J11" i="3"/>
  <c r="K9" i="6" s="1"/>
  <c r="J10" i="3"/>
  <c r="K8" i="6" s="1"/>
  <c r="E8" i="6"/>
  <c r="J8" i="3" l="1"/>
  <c r="E6" i="6"/>
  <c r="B5" i="6"/>
  <c r="B7" i="6"/>
  <c r="J7" i="3"/>
  <c r="B3" i="6" s="1"/>
  <c r="B6" i="6"/>
  <c r="K5" i="6" l="1"/>
  <c r="B4" i="6"/>
  <c r="K6" i="6"/>
  <c r="D2" i="9"/>
</calcChain>
</file>

<file path=xl/sharedStrings.xml><?xml version="1.0" encoding="utf-8"?>
<sst xmlns="http://schemas.openxmlformats.org/spreadsheetml/2006/main" count="1282" uniqueCount="188">
  <si>
    <t xml:space="preserve">N п/п </t>
  </si>
  <si>
    <t>Срок</t>
  </si>
  <si>
    <t>Сохранение в нормативном состоянии имеющейся сети автомобильных дорог общего пользования местного значения, увеличение количества населенных пунктов, обеспеченных круглогодичной связью с сетью автомобильных дорог общего пользования, обеспечение транспортной доступности населения Уржумского муниципального района</t>
  </si>
  <si>
    <t xml:space="preserve">Областной бюджет </t>
  </si>
  <si>
    <t>Бюджет поселений</t>
  </si>
  <si>
    <t>Федеральный бюджет</t>
  </si>
  <si>
    <t>Всего,
в том числе по источникам:</t>
  </si>
  <si>
    <t>начало реализации</t>
  </si>
  <si>
    <t>окончание реализации</t>
  </si>
  <si>
    <t>Источникки финансирования</t>
  </si>
  <si>
    <t>Ожидаемый  результат  реализации мероприятия
муниципальной программы  
(краткое описание)</t>
  </si>
  <si>
    <t>Наименование муниципальной  программы, подпрограммы,
муниципальной целевой программы, ведомственной   
целевой программы,
отдельного мероприятия,
входящего в состав отдельного    
мероприятия</t>
  </si>
  <si>
    <t>Ответственный  исполнитель (Ф.И.О., должность)</t>
  </si>
  <si>
    <t>1.0</t>
  </si>
  <si>
    <t>Поддержание в нормативном эксплуатационном состоянии сети муниципальных автомобильных дорог общего пользования местного значения</t>
  </si>
  <si>
    <t>Содержание автомобильных дорог общего пользования местного значения в Уржумском районе Кировской области</t>
  </si>
  <si>
    <t>1.1</t>
  </si>
  <si>
    <t>1.1.1</t>
  </si>
  <si>
    <t>Паспортизация автомобильных дорог Уржумского района Кировской области</t>
  </si>
  <si>
    <t>Изготовление технических планов линейных объектов</t>
  </si>
  <si>
    <t>1.1.2</t>
  </si>
  <si>
    <t xml:space="preserve">Разработка проектной сметной документации и  определение достоверности сметной стоимости строительства и ремонта автомобильных дорог общего пользования местного значения в Уржумском районе Кировской области. </t>
  </si>
  <si>
    <t>Дополнительные работы по содержанию автомобильных дорог общего пользования местного значения в Уржумском районе Кировской области</t>
  </si>
  <si>
    <t>1.1.4</t>
  </si>
  <si>
    <t>бюджет Уржумского муниципального района</t>
  </si>
  <si>
    <t>(в т. ч. дорожный фонд)</t>
  </si>
  <si>
    <t xml:space="preserve">Ремонт автомобильных дорог общего пользования местного значения Уржумского района Кировской области.
</t>
  </si>
  <si>
    <t>1.2</t>
  </si>
  <si>
    <t xml:space="preserve">Обеспечение безаварийного движения транспортных средств
</t>
  </si>
  <si>
    <t>1.2.1</t>
  </si>
  <si>
    <t>2.0</t>
  </si>
  <si>
    <t>2.1</t>
  </si>
  <si>
    <t>2.2</t>
  </si>
  <si>
    <t>Повышение безопасности дорожного движения на муниципальных дорогах</t>
  </si>
  <si>
    <t>3.0</t>
  </si>
  <si>
    <t xml:space="preserve">Отдельное мероприятие
Проектирование и строительство (реконструкция)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</t>
  </si>
  <si>
    <t>4.0</t>
  </si>
  <si>
    <t>Обеспечение транспортной доступности населения Уржумского муниципального района</t>
  </si>
  <si>
    <t>5.0</t>
  </si>
  <si>
    <t>итого</t>
  </si>
  <si>
    <t>Наименование муниципальной программы, муниципальной целевой программы, ведомственной целевой программы, отдельного мероприятия</t>
  </si>
  <si>
    <t>№ п/п</t>
  </si>
  <si>
    <t>всего</t>
  </si>
  <si>
    <t>федеральный бюджет</t>
  </si>
  <si>
    <t>областной бюджет</t>
  </si>
  <si>
    <t>2022 год</t>
  </si>
  <si>
    <t>всего, в т.ч.</t>
  </si>
  <si>
    <t>Все источники</t>
  </si>
  <si>
    <t>Ресурсное обеспечение
муниципальной программы «Развитие транспортной системы в Уржумском муниципальном районе Кировской области».</t>
  </si>
  <si>
    <t>Расходы, тыс. рублей</t>
  </si>
  <si>
    <t>Местный бюджет</t>
  </si>
  <si>
    <t>Приложение № 3</t>
  </si>
  <si>
    <t>Проекты местных инициатив</t>
  </si>
  <si>
    <t>Обеспечение безаварийного движения транспортных средств Уржум</t>
  </si>
  <si>
    <t>Муниципальная   
программа  «Развитие транспортной системы в Уржумском муниципальном районе Кировской области»</t>
  </si>
  <si>
    <t xml:space="preserve">Муниципальная   
программа  «Развитие транспортной системы в Уржумском муниципальном районе Кировской области»
       </t>
  </si>
  <si>
    <t>Источники финансирования</t>
  </si>
  <si>
    <t>бюджет поселений</t>
  </si>
  <si>
    <t>1.3.</t>
  </si>
  <si>
    <t>Иные межбюджетные трансферты бюджетам поселений на осуществление дорожной деятельности в отношении автомобильных дорог общего пользования местного значения в границах населенных пунктов:</t>
  </si>
  <si>
    <t>Отдельное мероприятие
Инвестиционные программы и проекты развития общественной инфраструктуры Уржумского муниципального района</t>
  </si>
  <si>
    <t>Повышение безопасности дорожного движения в Уржумском муниципальном районе</t>
  </si>
  <si>
    <t>Отдельное мероприятие.
Иные межбюджетные трансферты бюджетам поселений на дорожную деятельность</t>
  </si>
  <si>
    <t>Обеспечение безаварийного движения транспортных средств</t>
  </si>
  <si>
    <t>2023 год</t>
  </si>
  <si>
    <t>2024 год</t>
  </si>
  <si>
    <t>2025 год</t>
  </si>
  <si>
    <t>2026 год</t>
  </si>
  <si>
    <t>2027 год</t>
  </si>
  <si>
    <t>ПЛАН
реализации муниципальной программы «Развитие транспортной системы в Уржумском 
муниципальном районе Кировской области» на 2022 год и плановый период 2023-2024 годов</t>
  </si>
  <si>
    <t>Ремонт автомобильных дорог местного назначения с твердым покрытием в границах городских населенных пунктов.</t>
  </si>
  <si>
    <t>к муниципальной программе</t>
  </si>
  <si>
    <t>Начальник управления по вопросам жизнеобеспечения 
Семиглазов И.Н.</t>
  </si>
  <si>
    <t>всего 2022-2027</t>
  </si>
  <si>
    <t>2.2.1</t>
  </si>
  <si>
    <t>2.2.2</t>
  </si>
  <si>
    <t>Направление информационных материалов по обучению детей правилам безопасности дорожного движения</t>
  </si>
  <si>
    <t>2.2.3</t>
  </si>
  <si>
    <t>2.2.4</t>
  </si>
  <si>
    <t>Организация и проведение занятий по Правилам дорожного движения, обсуждение с учащимися маршрутов безопасного движения в школу.</t>
  </si>
  <si>
    <t>2.2.5</t>
  </si>
  <si>
    <t>Организация и проведение профилактического мероприятия «Внимание - дети!»</t>
  </si>
  <si>
    <t>2.2.6</t>
  </si>
  <si>
    <t>Организация и проведение в образовательных организациях занятий, направленных на повышение у участников дорожного движения уровня правосознания, в том числе стереотипа законопослушного поведения и негативного отношения к правонарушениям в сфере дорожного движения</t>
  </si>
  <si>
    <t>2.2.7</t>
  </si>
  <si>
    <t>Организация и проведение районного конкурса разработок родительских собраний «Азбука дорог для родителей»</t>
  </si>
  <si>
    <t>2.2.8</t>
  </si>
  <si>
    <t>2.2.9</t>
  </si>
  <si>
    <t>Организация и проведение профилактических мероприятий в рамках Всемирного Дня памяти жертв ДТП</t>
  </si>
  <si>
    <t>2.2.10</t>
  </si>
  <si>
    <t>Организация и проведение мероприятий в рамках месячника правового просвещения населения</t>
  </si>
  <si>
    <t>2.2.11</t>
  </si>
  <si>
    <t>2.2.12</t>
  </si>
  <si>
    <t>Организация и проведение профилактического мероприятия «Новогодние каникулы»</t>
  </si>
  <si>
    <t>2.2.13</t>
  </si>
  <si>
    <t>2.2.14</t>
  </si>
  <si>
    <t xml:space="preserve">Освещение вопроса состояния детского дорожно- транспортного травматизма, результатов работы по данному направлению на совещаниях руководителях и
методических объединениях
</t>
  </si>
  <si>
    <t>Проведение тематических педсоветов, совещаний при руководстве образовательных организаций по проблеме профилактики детского дорожно-транспортного травматизма, организация тематических занятий, классных часов, внеклассных мероприятий по соблюдению ПДД в период «новогодних каникул».</t>
  </si>
  <si>
    <t>2.2.15</t>
  </si>
  <si>
    <t>Проведение мероприятий в образовательных организациях по формированию стереотипа законопослушного поведения и негативного отношения к правонарушениям в сфере дорожного движения</t>
  </si>
  <si>
    <t>2.2.16</t>
  </si>
  <si>
    <t>Организация и проведение мероприятий в рамках Всероссийской Недели мужества</t>
  </si>
  <si>
    <t>2.2.17</t>
  </si>
  <si>
    <t>Организация и проведение районного конкурса дошкольных образовательных организаций по организации работы, связанной с обучением детей Правилам дорожного движения и предупреждению детского дорожно-транспортного травматизма «Зеленый огонек»</t>
  </si>
  <si>
    <t>2.2.18</t>
  </si>
  <si>
    <t>2.2.19</t>
  </si>
  <si>
    <t>2.2.20</t>
  </si>
  <si>
    <t>2.2.21</t>
  </si>
  <si>
    <t xml:space="preserve">Ежеквартальное проведение комиссии по обеспечению безопасности дорожного движения при администрации муниципального образования «Уржумский муниципальный район»  Кировской области и освещение её деятельности в СМИ 
</t>
  </si>
  <si>
    <t xml:space="preserve">Планирование работы по профилактике детского дорожно-транспортного травматизма на новый учебный год.
Освещение вопроса состояния детского дорожно- транспортного травматизма и обсуждение плана работы по данному направлению на учебный год на совещаниях руководителей органов местного самоуправления, осуществляющих управление в сфере образования, и образовательных организаций).
Разработать и утвердить паспорта дорожной безопасности образовательной организации и схем безопасных подходов. Составление и утверждение плана проведения профилактического мероприятия «Внимание - дети!».
</t>
  </si>
  <si>
    <t xml:space="preserve">Организация и проведение в муниципальных школьных и дошкольных образовательных организациях и в учреждениях дополнительного образования детей акции "Неделя безопасности" в рамках Международной недели безопасности на дорогах </t>
  </si>
  <si>
    <t>Оформление в общеобразовательных организациях района стендов-уголков по безопасности дорожного движения</t>
  </si>
  <si>
    <t>Освещение вопроса состояния детского дорожно- транспортного травматизма и результатов работы образовательных организаций по данному направлению на совещаниях руководителей образовательных организаций</t>
  </si>
  <si>
    <t xml:space="preserve">Организация и проведение Недели безопасности дорожного движения в лагерях с дневным пребыванием, организованных на базе образовательных организаций
</t>
  </si>
  <si>
    <t xml:space="preserve">Проведение соревнований, игр, конкурсов творческих  работ среди детей по безопасности дорожного движения (городские соревнования «Безопасное колесо», конкурсы и викторины по ПДД в летних детских  лагерях, участие во всероссийских соревнованиях «Безопасное колесо»)
</t>
  </si>
  <si>
    <t xml:space="preserve">Размещение на сайте муниципального образования оперативной информации касающейся участников дорожного движения </t>
  </si>
  <si>
    <t>Н.В.Ковязина</t>
  </si>
  <si>
    <t>УТВЕРЖДЕН
постановлением администрации
Уржумского муниципального района
от ________________ г. № ______</t>
  </si>
  <si>
    <t>Отдельное мероприятие:
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 Кировкой области</t>
  </si>
  <si>
    <t>6.0</t>
  </si>
  <si>
    <t>Отдельное мероприятие:
Создание условий  для предоставления  транспортных услуг населению и организация транспортного обслуживания  населения междк поселениями в гравницах муниципального района</t>
  </si>
  <si>
    <t>Потребность по заключенным контрактам в пределах средств, предусмотренных соглашениями о предоставлении субсидии в отчетном финансовом году</t>
  </si>
  <si>
    <t>Погашение кредиторской задолженности по ранее заключенным контрактам</t>
  </si>
  <si>
    <t>1.2.2</t>
  </si>
  <si>
    <t>Ремонт автомобильных дорог местного назначения с твердым покрытием в границах сельских населенных пунктов.</t>
  </si>
  <si>
    <t xml:space="preserve">Обеспечение безаварийного движения транспортных средств: Ремонт автомобильной дороги Киров-Малмыж-Вятские Поляны-Лазарево в Уржумском районе протяженностью 7,5 км
</t>
  </si>
  <si>
    <t xml:space="preserve">Обеспечение безаварийного движения транспортных средств: Ремонт автомобильной дороги Киров-Малмыж-Вятские Поляны-Русский Турек протяженность 1,395 км.
</t>
  </si>
  <si>
    <t>Нормативное содержание и ремонт автомобильных дорог общего пользования местного значения Уржумского района Кировской области. Протяженностью 496,574 км.</t>
  </si>
  <si>
    <t>1.2.3</t>
  </si>
  <si>
    <t>1.2.4</t>
  </si>
  <si>
    <t>1.3</t>
  </si>
  <si>
    <t>1.3.1</t>
  </si>
  <si>
    <t>1.3.2</t>
  </si>
  <si>
    <t xml:space="preserve">Муниципальная  программа  «Развитие транспортной системы в Уржумском муниципальном районе Кировской области»
       </t>
  </si>
  <si>
    <t>Отдельное мероприятие
Содержание и ремонт автомобильных дорог общего пользования местного значения Уржумского района Кировской области. Протяженностью 496,574 км.</t>
  </si>
  <si>
    <t xml:space="preserve">1.1. </t>
  </si>
  <si>
    <t>1.2.</t>
  </si>
  <si>
    <t>1.3.3</t>
  </si>
  <si>
    <t>Ремонт автомобильных дорог общего пользования местного назначения  Уржумского района Кировской области</t>
  </si>
  <si>
    <t xml:space="preserve">Обеспечение безаварийного движения транспортных средств: Ремонт автомобильной дороги с. Большой Рой - д.Шишкино идентификационный номер автомобильной дороги  33-241 ОП МР 33-241-0018
</t>
  </si>
  <si>
    <t>7.0</t>
  </si>
  <si>
    <t>Отдельное мероприятие
Исполнение судебных актов по обращению взыскания на средства местного бюджета</t>
  </si>
  <si>
    <t>Отдельное мероприятие
Содержание и ремонт автомобильных дорог общего пользования местного значения Уржумского района Кировской области. Протяженностью
494,874 км.</t>
  </si>
  <si>
    <t>Нормативное содержание и ремонт автомобильных дорог общего пользования местного значения Уржумского района Кировской области. Протяженностью 494,874 км.</t>
  </si>
  <si>
    <t>Отдельное мероприятие:
Создание условий  для предоставления  транспортных услуг населению и организация транспортного обслуживания  населения между поселениями в границах муниципального района</t>
  </si>
  <si>
    <t>5.1</t>
  </si>
  <si>
    <t>5.2</t>
  </si>
  <si>
    <t>Софинансирование инициативных проектов по развитию общественной инфраструктуры муниципальных образований в Кировской области</t>
  </si>
  <si>
    <t>"Последняя надежда", ремонт участка автомобильной дороги протяженностью 2300 метров, пос. Пиляндыш
Инвестиционные программы и проекты развития общественной инфраструктуры Уржумского муниципального района</t>
  </si>
  <si>
    <t>Проекты местных инициатив : "Последняя надежда", ремонт участка автомобильной дороги протяженностью 2300 метров, пос. Пиляндыш</t>
  </si>
  <si>
    <t>Иные межбюджетные трансферты бюджетам поселений на повышение безопасности дорожного движения в Уржумском муниципальном районе</t>
  </si>
  <si>
    <t>31.11.2023</t>
  </si>
  <si>
    <t>Приложение № 2</t>
  </si>
  <si>
    <t xml:space="preserve"> Восстановление изношенного верхнего слоя с устранением деформаций и повреждений асфальтобетонного покрытия автомобильной дороги Киров-Малмыж-Вятские Поляны-Шурма в Уржумском районе Кировской области  протяженностью 2,05 км.</t>
  </si>
  <si>
    <t>Восстановление изношенного верхнего слоя с устранением деформаций и повреждений асфальтобетонного покрытия автомобильной дороги Киров-Малмыж-Вятские Поляны-Лазарево в Уржумском районе Кировской области протяженностью 4,2 км.</t>
  </si>
  <si>
    <t xml:space="preserve">Повышение безопасности дорожного движения на муниципальных дорогах. Установка 1 светофора, 2 знаков </t>
  </si>
  <si>
    <t xml:space="preserve">ПЛАН
реализации муниципальной программы «Развитие транспортной системы в Уржумском 
муниципальном районе Кировской области» </t>
  </si>
  <si>
    <t>Отдельное мероприятие
Реализация мероприятий по приобретению подвижного состава пассажирского транспорта общего пользования</t>
  </si>
  <si>
    <t>8.0</t>
  </si>
  <si>
    <t xml:space="preserve">Проекты местных инициатив : ремонт дорожного полотна  по ул.Набережная, дер.Богданово протяженностью  590 м.; ремонт дорожного полотна по ул. Октябрьская, с. Цепочкино протяженостью 587 м.; </t>
  </si>
  <si>
    <t>Приобретение  подвижного состава пассажирского транспорта общего пользования : 2 автобуса ПАЗ, 1 автобус  ГАЗЕЛЬ</t>
  </si>
  <si>
    <t>Обеспечение безаварийного движения транспортных средств г. Уржум, п.Пиляндыш</t>
  </si>
  <si>
    <t xml:space="preserve">Обеспечение безаварийного движения транспортных средств востановление изношенных слоев на автомобильной дороги Киров-Малмыж-Вятские Поляны-Шурма в Уржумском районе Кировской области протяженностью 2,05 км.
</t>
  </si>
  <si>
    <t xml:space="preserve">Обеспечение безаварийного движения транспортных средств  Ремонт автомобильной дороги Киров-Малмыж-Вятские Поляны-Мари Шуэть  идентификационный номер автомобильной дороги  33-241 ОП МР 33-241-0088
</t>
  </si>
  <si>
    <t>Обеспечение безаварийного движения транспортных средств  Ремонт автомобильной дороги Киров-Малмыж-Вятские Поляны-Лазарево в Уржумском районе Кировской области  протяженностью 4,2 км.</t>
  </si>
  <si>
    <t>Изготовление технических планов линейных объектов на 4 автомобильные дороги : Киров-Малмыж- Вятские Поляны- Шурма протяженностью 2,14 км., Киров-Малмыж- Вятские Поляны- Лазарево протяженностью 13,8 км, Киров-Малмыж- Вятские Поляны-Андреейский-Зоткино протяженностью 6,535 км,Киров-Малмыж- Вятские Поляны- Рождественское-Табеково протяженностью 10,768 км</t>
  </si>
  <si>
    <t>Наименование муниципальной  программы, подпрограммы,
муниципальной целевой программы, ведомственной  целевой программы, отдельного мероприятия, входящего в состав отдельного  мероприятия</t>
  </si>
  <si>
    <t>Автомобильная дорога Киров - Малмыж – Вятские Поляны - Рождественское –Табеково в Уржумском муниципальном районе протяженностью 1,1 км. ,  Автомобильная дорога Уржум – Лопьял в Уржумском муниципальном районе  протяженностью 526 м.</t>
  </si>
  <si>
    <t>Ремонт автомобильных дорог местного назначения с твердым покрытием вне границ сельских населенных пунктов.</t>
  </si>
  <si>
    <t>1.3.4</t>
  </si>
  <si>
    <t xml:space="preserve"> Устройство защитных слоев улично-дорожной сети г. Уржума: ул. Рокина (от ул. Красной до ул. Кирова) протяженностью 127 м ; ул. Рокина (от ул. Ёлкина до ул.Гоголя ) протяженностью 129 м; ул. Белинского (от ул. Красной до ул. Советская) протяженностью 100 м; ул. Кирова (от ул. Белинского до ул. Чернышевского) протяженностью 169 м; Зимнее содержание улично –дорожной сети населенных пунктов Пиляндышевского сельского поселения
</t>
  </si>
  <si>
    <t xml:space="preserve">Проекты местных инициатив : ремонт участка автомобильной дороги протяженностью 1295 метров, пос. Пиляндыш; ремонт дорожного полотна по ул. Набережная, дер. Богданово; ремонт дорожного полотна по ул. Октябрьская, с. Цепочкино; </t>
  </si>
  <si>
    <t>Ремонт участка автомобильной дороги протяженностью 1295 метров, пос. Пиляндыш</t>
  </si>
  <si>
    <t>Софинансирование инвестиционных программ и проектов развития общественной инфраструктуры муниципальных образований</t>
  </si>
  <si>
    <t>Проекты местных инициатив : ремонт участка автомобильной дороги протяженностью 1295 метров, пос. Пиляндыш;</t>
  </si>
  <si>
    <t xml:space="preserve">Проекты местных инициатив : ремонт дорожного полотна по ул. Набережная, дер. Богданово; ремонт дорожного полотна по ул. Октябрьская, с. Цепочкино; </t>
  </si>
  <si>
    <t>1.1.3</t>
  </si>
  <si>
    <t>Отдельное мероприятие
Возмещение части недополученных доходов юридическим лицам и индивидуальным предпринимателям, осуществляющим регулярные перевозки пассажиров и багажа автомобильным транспортом общего пользования (кроме такси) на муниципальных маршрутах регулярных перевозок в связи с установлением бесплатного проезда на автомобильном транспорте общего пользования (кроме такси) на муниципальных маршрутах регулярных перевозок отдельным категориям граждан</t>
  </si>
  <si>
    <t xml:space="preserve">Возмещение части недополученных доходов 
</t>
  </si>
  <si>
    <t>9.0</t>
  </si>
  <si>
    <t>Капитальный ремонт, ремонт и востановление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</si>
  <si>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1.3.5</t>
  </si>
  <si>
    <t>Капитальный ремонт, ремонт и востановление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 ( дорожный миллиард)</t>
  </si>
  <si>
    <t>Ремонт автомобильных дорог местного назначения с твердым покрытием в границах сельских населенных пунктов</t>
  </si>
  <si>
    <t>Нормативное содержание и ремонт автомобильных дорог общего пользования местного значения Уржумского района Кировской области. Протяженностью 487,055 км.</t>
  </si>
  <si>
    <t>Отдельное мероприятие
Содержание и ремонт автомобильных дорог общего пользования местного значения Уржумского района Кировской области. Протяженностью 487,055 км.</t>
  </si>
  <si>
    <t>Отдельное мероприятие
Содержание и ремонт автомобильных дорог общего пользования местного значения Уржумского района Кировской области. Протяженностью
487,055 км.</t>
  </si>
  <si>
    <t>Нормативное содержание и ремонт автомобильных дорог общего пользования местного значения Уржумского района Кировской области. Протяженностью 494,874-487,055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</si>
</sst>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₽&quot;_-;\-* #,##0\ &quot;₽&quot;_-;_-* &quot;-&quot;\ &quot;₽&quot;_-;_-@_-"/>
    <numFmt numFmtId="164" formatCode="0.00000"/>
    <numFmt numFmtId="165" formatCode="0.0000"/>
    <numFmt numFmtId="166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rgb="FF0D0D0D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D0D0D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2" fontId="3" fillId="0" borderId="0" applyFont="0" applyFill="0" applyBorder="0" applyAlignment="0" applyProtection="0"/>
  </cellStyleXfs>
  <cellXfs count="119">
    <xf numFmtId="0" fontId="0" fillId="0" borderId="0" xfId="0"/>
    <xf numFmtId="0" fontId="0" fillId="0" borderId="1" xfId="0" applyBorder="1"/>
    <xf numFmtId="49" fontId="0" fillId="0" borderId="0" xfId="0" applyNumberFormat="1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164" fontId="0" fillId="0" borderId="0" xfId="0" applyNumberFormat="1"/>
    <xf numFmtId="0" fontId="0" fillId="0" borderId="1" xfId="0" applyBorder="1" applyAlignment="1">
      <alignment vertical="top" wrapText="1"/>
    </xf>
    <xf numFmtId="0" fontId="6" fillId="0" borderId="0" xfId="0" applyFont="1"/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0" fillId="0" borderId="0" xfId="0" applyFill="1"/>
    <xf numFmtId="165" fontId="0" fillId="0" borderId="0" xfId="0" applyNumberFormat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2" borderId="0" xfId="0" applyFill="1"/>
    <xf numFmtId="0" fontId="0" fillId="2" borderId="1" xfId="0" applyFill="1" applyBorder="1" applyAlignment="1">
      <alignment wrapText="1"/>
    </xf>
    <xf numFmtId="0" fontId="6" fillId="0" borderId="0" xfId="0" applyFont="1" applyAlignment="1">
      <alignment horizontal="right" vertical="top" wrapText="1"/>
    </xf>
    <xf numFmtId="166" fontId="4" fillId="2" borderId="1" xfId="1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vertical="center" wrapText="1"/>
    </xf>
    <xf numFmtId="166" fontId="1" fillId="2" borderId="1" xfId="0" applyNumberFormat="1" applyFont="1" applyFill="1" applyBorder="1" applyAlignment="1">
      <alignment vertical="center" wrapText="1"/>
    </xf>
    <xf numFmtId="166" fontId="5" fillId="0" borderId="1" xfId="1" applyNumberFormat="1" applyFont="1" applyFill="1" applyBorder="1" applyAlignment="1">
      <alignment vertical="top"/>
    </xf>
    <xf numFmtId="166" fontId="4" fillId="0" borderId="1" xfId="1" applyNumberFormat="1" applyFont="1" applyFill="1" applyBorder="1" applyAlignment="1">
      <alignment vertical="top" wrapText="1"/>
    </xf>
    <xf numFmtId="166" fontId="0" fillId="2" borderId="1" xfId="0" applyNumberFormat="1" applyFill="1" applyBorder="1"/>
    <xf numFmtId="166" fontId="0" fillId="0" borderId="1" xfId="0" applyNumberFormat="1" applyBorder="1"/>
    <xf numFmtId="166" fontId="5" fillId="2" borderId="1" xfId="0" applyNumberFormat="1" applyFont="1" applyFill="1" applyBorder="1" applyAlignment="1">
      <alignment vertical="center" wrapText="1"/>
    </xf>
    <xf numFmtId="166" fontId="4" fillId="2" borderId="1" xfId="0" applyNumberFormat="1" applyFont="1" applyFill="1" applyBorder="1" applyAlignment="1">
      <alignment vertical="center" wrapText="1"/>
    </xf>
    <xf numFmtId="0" fontId="0" fillId="0" borderId="5" xfId="0" applyBorder="1"/>
    <xf numFmtId="0" fontId="0" fillId="2" borderId="1" xfId="0" applyFill="1" applyBorder="1" applyAlignment="1">
      <alignment wrapText="1"/>
    </xf>
    <xf numFmtId="0" fontId="0" fillId="0" borderId="7" xfId="0" applyBorder="1"/>
    <xf numFmtId="164" fontId="5" fillId="2" borderId="1" xfId="1" applyNumberFormat="1" applyFont="1" applyFill="1" applyBorder="1" applyAlignment="1">
      <alignment vertical="top"/>
    </xf>
    <xf numFmtId="164" fontId="4" fillId="2" borderId="1" xfId="0" applyNumberFormat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49" fontId="6" fillId="0" borderId="0" xfId="0" applyNumberFormat="1" applyFont="1" applyAlignment="1">
      <alignment vertical="top" wrapText="1"/>
    </xf>
    <xf numFmtId="0" fontId="6" fillId="0" borderId="0" xfId="0" applyFont="1" applyAlignment="1">
      <alignment vertical="top" wrapText="1"/>
    </xf>
    <xf numFmtId="164" fontId="7" fillId="2" borderId="1" xfId="1" applyNumberFormat="1" applyFont="1" applyFill="1" applyBorder="1" applyAlignment="1">
      <alignment vertical="top"/>
    </xf>
    <xf numFmtId="166" fontId="7" fillId="2" borderId="1" xfId="1" applyNumberFormat="1" applyFont="1" applyFill="1" applyBorder="1" applyAlignment="1">
      <alignment vertical="top" wrapText="1"/>
    </xf>
    <xf numFmtId="164" fontId="7" fillId="2" borderId="1" xfId="1" applyNumberFormat="1" applyFont="1" applyFill="1" applyBorder="1" applyAlignment="1">
      <alignment vertical="top" wrapText="1"/>
    </xf>
    <xf numFmtId="164" fontId="7" fillId="2" borderId="1" xfId="0" applyNumberFormat="1" applyFont="1" applyFill="1" applyBorder="1" applyAlignment="1">
      <alignment vertical="center" wrapText="1"/>
    </xf>
    <xf numFmtId="166" fontId="7" fillId="2" borderId="1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wrapText="1"/>
    </xf>
    <xf numFmtId="166" fontId="7" fillId="0" borderId="1" xfId="1" applyNumberFormat="1" applyFont="1" applyFill="1" applyBorder="1" applyAlignment="1">
      <alignment vertical="top"/>
    </xf>
    <xf numFmtId="166" fontId="7" fillId="0" borderId="1" xfId="1" applyNumberFormat="1" applyFont="1" applyFill="1" applyBorder="1" applyAlignment="1">
      <alignment vertical="top" wrapText="1"/>
    </xf>
    <xf numFmtId="166" fontId="8" fillId="2" borderId="1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top" wrapText="1"/>
    </xf>
    <xf numFmtId="49" fontId="0" fillId="0" borderId="0" xfId="0" applyNumberFormat="1" applyFill="1" applyBorder="1" applyAlignment="1">
      <alignment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/>
    <xf numFmtId="166" fontId="8" fillId="2" borderId="0" xfId="0" applyNumberFormat="1" applyFont="1" applyFill="1" applyBorder="1" applyAlignment="1">
      <alignment vertical="center" wrapText="1"/>
    </xf>
    <xf numFmtId="166" fontId="7" fillId="2" borderId="1" xfId="1" applyNumberFormat="1" applyFont="1" applyFill="1" applyBorder="1" applyAlignment="1">
      <alignment vertical="top"/>
    </xf>
    <xf numFmtId="0" fontId="0" fillId="2" borderId="1" xfId="0" applyFill="1" applyBorder="1" applyAlignment="1">
      <alignment wrapText="1"/>
    </xf>
    <xf numFmtId="49" fontId="0" fillId="0" borderId="2" xfId="0" applyNumberFormat="1" applyFill="1" applyBorder="1" applyAlignment="1">
      <alignment horizontal="left" wrapText="1"/>
    </xf>
    <xf numFmtId="49" fontId="0" fillId="0" borderId="3" xfId="0" applyNumberFormat="1" applyFill="1" applyBorder="1" applyAlignment="1">
      <alignment horizontal="left" wrapText="1"/>
    </xf>
    <xf numFmtId="49" fontId="0" fillId="0" borderId="4" xfId="0" applyNumberFormat="1" applyFill="1" applyBorder="1" applyAlignment="1">
      <alignment horizontal="left" wrapText="1"/>
    </xf>
    <xf numFmtId="0" fontId="0" fillId="0" borderId="2" xfId="0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14" fontId="0" fillId="0" borderId="2" xfId="0" applyNumberFormat="1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49" fontId="0" fillId="0" borderId="2" xfId="0" applyNumberFormat="1" applyFill="1" applyBorder="1" applyAlignment="1">
      <alignment wrapText="1"/>
    </xf>
    <xf numFmtId="49" fontId="0" fillId="0" borderId="3" xfId="0" applyNumberFormat="1" applyFill="1" applyBorder="1" applyAlignment="1">
      <alignment wrapText="1"/>
    </xf>
    <xf numFmtId="49" fontId="0" fillId="0" borderId="4" xfId="0" applyNumberFormat="1" applyFill="1" applyBorder="1" applyAlignment="1">
      <alignment wrapText="1"/>
    </xf>
    <xf numFmtId="49" fontId="6" fillId="0" borderId="0" xfId="0" applyNumberFormat="1" applyFont="1" applyAlignment="1">
      <alignment horizontal="center" vertical="top" wrapText="1"/>
    </xf>
    <xf numFmtId="0" fontId="0" fillId="2" borderId="1" xfId="0" applyFill="1" applyBorder="1" applyAlignment="1">
      <alignment wrapText="1"/>
    </xf>
    <xf numFmtId="49" fontId="0" fillId="0" borderId="2" xfId="0" applyNumberFormat="1" applyFill="1" applyBorder="1" applyAlignment="1">
      <alignment vertical="top" wrapText="1"/>
    </xf>
    <xf numFmtId="14" fontId="0" fillId="0" borderId="2" xfId="0" applyNumberFormat="1" applyFill="1" applyBorder="1" applyAlignment="1">
      <alignment vertical="top"/>
    </xf>
    <xf numFmtId="0" fontId="0" fillId="0" borderId="3" xfId="0" applyFill="1" applyBorder="1" applyAlignment="1">
      <alignment vertical="top"/>
    </xf>
    <xf numFmtId="0" fontId="0" fillId="0" borderId="4" xfId="0" applyFill="1" applyBorder="1" applyAlignment="1">
      <alignment vertical="top"/>
    </xf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7" xfId="0" applyBorder="1" applyAlignment="1"/>
    <xf numFmtId="14" fontId="0" fillId="2" borderId="2" xfId="0" applyNumberFormat="1" applyFill="1" applyBorder="1" applyAlignment="1">
      <alignment vertical="top" wrapText="1"/>
    </xf>
    <xf numFmtId="49" fontId="0" fillId="0" borderId="2" xfId="0" applyNumberFormat="1" applyFill="1" applyBorder="1" applyAlignment="1">
      <alignment horizontal="left" vertical="top" wrapText="1"/>
    </xf>
    <xf numFmtId="49" fontId="0" fillId="0" borderId="3" xfId="0" applyNumberFormat="1" applyFill="1" applyBorder="1" applyAlignment="1">
      <alignment horizontal="left" vertical="top" wrapText="1"/>
    </xf>
    <xf numFmtId="49" fontId="0" fillId="0" borderId="4" xfId="0" applyNumberFormat="1" applyFill="1" applyBorder="1" applyAlignment="1">
      <alignment horizontal="left" vertical="top" wrapText="1"/>
    </xf>
    <xf numFmtId="0" fontId="0" fillId="0" borderId="8" xfId="0" applyBorder="1" applyAlignment="1">
      <alignment horizontal="center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49" fontId="0" fillId="0" borderId="2" xfId="0" applyNumberFormat="1" applyBorder="1" applyAlignment="1">
      <alignment horizontal="left" wrapText="1"/>
    </xf>
    <xf numFmtId="49" fontId="0" fillId="0" borderId="3" xfId="0" applyNumberFormat="1" applyBorder="1" applyAlignment="1">
      <alignment horizontal="left" wrapText="1"/>
    </xf>
    <xf numFmtId="49" fontId="0" fillId="0" borderId="4" xfId="0" applyNumberFormat="1" applyBorder="1" applyAlignment="1">
      <alignment horizontal="left" wrapText="1"/>
    </xf>
    <xf numFmtId="0" fontId="0" fillId="0" borderId="7" xfId="0" applyBorder="1" applyAlignment="1">
      <alignment horizontal="center"/>
    </xf>
    <xf numFmtId="49" fontId="0" fillId="0" borderId="1" xfId="0" applyNumberFormat="1" applyFill="1" applyBorder="1" applyAlignment="1">
      <alignment horizontal="left" wrapText="1"/>
    </xf>
    <xf numFmtId="49" fontId="0" fillId="0" borderId="2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3" xfId="0" applyBorder="1" applyAlignment="1">
      <alignment vertical="top" wrapText="1"/>
    </xf>
    <xf numFmtId="49" fontId="0" fillId="0" borderId="2" xfId="0" applyNumberFormat="1" applyBorder="1" applyAlignment="1">
      <alignment vertical="top" wrapText="1"/>
    </xf>
    <xf numFmtId="49" fontId="0" fillId="0" borderId="3" xfId="0" applyNumberForma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49" fontId="0" fillId="0" borderId="2" xfId="0" applyNumberFormat="1" applyBorder="1" applyAlignment="1"/>
    <xf numFmtId="49" fontId="0" fillId="0" borderId="4" xfId="0" applyNumberFormat="1" applyBorder="1" applyAlignment="1"/>
    <xf numFmtId="0" fontId="0" fillId="0" borderId="0" xfId="0" applyAlignment="1">
      <alignment horizontal="right" vertical="top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</cellXfs>
  <cellStyles count="2">
    <cellStyle name="Денежный [0]" xfId="1" builtin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3"/>
  <sheetViews>
    <sheetView zoomScale="80" zoomScaleNormal="80" zoomScaleSheetLayoutView="70" workbookViewId="0">
      <selection activeCell="H62" sqref="H62:H66"/>
    </sheetView>
  </sheetViews>
  <sheetFormatPr defaultRowHeight="15" x14ac:dyDescent="0.25"/>
  <cols>
    <col min="1" max="1" width="11" customWidth="1"/>
    <col min="2" max="2" width="65.28515625" customWidth="1"/>
    <col min="3" max="3" width="31.42578125" customWidth="1"/>
    <col min="4" max="5" width="11.7109375" customWidth="1"/>
    <col min="6" max="6" width="27" customWidth="1"/>
    <col min="7" max="7" width="14.7109375" customWidth="1"/>
    <col min="8" max="8" width="50.140625" style="19" customWidth="1"/>
  </cols>
  <sheetData>
    <row r="1" spans="1:8" x14ac:dyDescent="0.25">
      <c r="A1" s="2"/>
    </row>
    <row r="2" spans="1:8" ht="48.75" customHeight="1" x14ac:dyDescent="0.25">
      <c r="A2" s="68" t="s">
        <v>69</v>
      </c>
      <c r="B2" s="68"/>
      <c r="C2" s="68"/>
      <c r="D2" s="68"/>
      <c r="E2" s="68"/>
      <c r="F2" s="68"/>
      <c r="G2" s="68"/>
      <c r="H2" s="68"/>
    </row>
    <row r="3" spans="1:8" x14ac:dyDescent="0.25">
      <c r="D3" s="77" t="s">
        <v>45</v>
      </c>
      <c r="E3" s="77"/>
    </row>
    <row r="4" spans="1:8" ht="25.5" customHeight="1" x14ac:dyDescent="0.25">
      <c r="A4" s="74" t="s">
        <v>0</v>
      </c>
      <c r="B4" s="75" t="s">
        <v>11</v>
      </c>
      <c r="C4" s="75" t="s">
        <v>12</v>
      </c>
      <c r="D4" s="76" t="s">
        <v>1</v>
      </c>
      <c r="E4" s="76"/>
      <c r="F4" s="75" t="s">
        <v>9</v>
      </c>
      <c r="G4" s="69" t="s">
        <v>45</v>
      </c>
      <c r="H4" s="69" t="s">
        <v>10</v>
      </c>
    </row>
    <row r="5" spans="1:8" ht="79.5" customHeight="1" x14ac:dyDescent="0.25">
      <c r="A5" s="74"/>
      <c r="B5" s="75"/>
      <c r="C5" s="75"/>
      <c r="D5" s="3" t="s">
        <v>7</v>
      </c>
      <c r="E5" s="3" t="s">
        <v>8</v>
      </c>
      <c r="F5" s="75"/>
      <c r="G5" s="69"/>
      <c r="H5" s="69"/>
    </row>
    <row r="6" spans="1:8" s="10" customFormat="1" ht="30" x14ac:dyDescent="0.25">
      <c r="A6" s="70"/>
      <c r="B6" s="58" t="s">
        <v>55</v>
      </c>
      <c r="C6" s="58" t="s">
        <v>72</v>
      </c>
      <c r="D6" s="71">
        <v>44562</v>
      </c>
      <c r="E6" s="61">
        <v>44926</v>
      </c>
      <c r="F6" s="8" t="s">
        <v>6</v>
      </c>
      <c r="G6" s="34">
        <f>SUM(G7,G9:G11)</f>
        <v>195985.853</v>
      </c>
      <c r="H6" s="62" t="s">
        <v>2</v>
      </c>
    </row>
    <row r="7" spans="1:8" s="10" customFormat="1" x14ac:dyDescent="0.25">
      <c r="A7" s="59"/>
      <c r="B7" s="59"/>
      <c r="C7" s="59"/>
      <c r="D7" s="72"/>
      <c r="E7" s="59"/>
      <c r="F7" s="8" t="s">
        <v>5</v>
      </c>
      <c r="G7" s="22">
        <f>SUM(G18,G68,G188,G193,G208)</f>
        <v>0</v>
      </c>
      <c r="H7" s="63"/>
    </row>
    <row r="8" spans="1:8" s="10" customFormat="1" hidden="1" x14ac:dyDescent="0.25">
      <c r="A8" s="59"/>
      <c r="B8" s="59"/>
      <c r="C8" s="59"/>
      <c r="D8" s="72"/>
      <c r="E8" s="59"/>
      <c r="F8" s="8" t="s">
        <v>25</v>
      </c>
      <c r="G8" s="22">
        <v>9693.1</v>
      </c>
      <c r="H8" s="63"/>
    </row>
    <row r="9" spans="1:8" s="10" customFormat="1" x14ac:dyDescent="0.25">
      <c r="A9" s="59"/>
      <c r="B9" s="59"/>
      <c r="C9" s="59"/>
      <c r="D9" s="72"/>
      <c r="E9" s="59"/>
      <c r="F9" s="9" t="s">
        <v>3</v>
      </c>
      <c r="G9" s="22">
        <f>G49+G24+G199</f>
        <v>185750.6</v>
      </c>
      <c r="H9" s="63"/>
    </row>
    <row r="10" spans="1:8" s="10" customFormat="1" ht="30" x14ac:dyDescent="0.25">
      <c r="A10" s="59"/>
      <c r="B10" s="59"/>
      <c r="C10" s="59"/>
      <c r="D10" s="72"/>
      <c r="E10" s="59"/>
      <c r="F10" s="16" t="s">
        <v>24</v>
      </c>
      <c r="G10" s="22">
        <f>G15+G70+G190+G195+G200+G210+G205</f>
        <v>10083.448</v>
      </c>
      <c r="H10" s="63"/>
    </row>
    <row r="11" spans="1:8" s="10" customFormat="1" x14ac:dyDescent="0.25">
      <c r="A11" s="60"/>
      <c r="B11" s="60"/>
      <c r="C11" s="60"/>
      <c r="D11" s="73"/>
      <c r="E11" s="60"/>
      <c r="F11" s="9" t="s">
        <v>4</v>
      </c>
      <c r="G11" s="22">
        <f>SUM(G21,G71,G191,G196,G211)</f>
        <v>151.80500000000001</v>
      </c>
      <c r="H11" s="64"/>
    </row>
    <row r="12" spans="1:8" s="10" customFormat="1" ht="30" customHeight="1" x14ac:dyDescent="0.25">
      <c r="A12" s="65" t="s">
        <v>13</v>
      </c>
      <c r="B12" s="58" t="s">
        <v>134</v>
      </c>
      <c r="C12" s="58" t="str">
        <f t="shared" ref="C12" si="0">$C$6</f>
        <v>Начальник управления по вопросам жизнеобеспечения 
Семиглазов И.Н.</v>
      </c>
      <c r="D12" s="61">
        <v>44562</v>
      </c>
      <c r="E12" s="61">
        <v>44926</v>
      </c>
      <c r="F12" s="14" t="s">
        <v>6</v>
      </c>
      <c r="G12" s="29">
        <f>SUM(G13:G16)</f>
        <v>185709.37600000002</v>
      </c>
      <c r="H12" s="62" t="s">
        <v>14</v>
      </c>
    </row>
    <row r="13" spans="1:8" s="10" customFormat="1" x14ac:dyDescent="0.25">
      <c r="A13" s="66"/>
      <c r="B13" s="59"/>
      <c r="C13" s="59"/>
      <c r="D13" s="59"/>
      <c r="E13" s="59"/>
      <c r="F13" s="14" t="s">
        <v>5</v>
      </c>
      <c r="G13" s="30">
        <v>0</v>
      </c>
      <c r="H13" s="63"/>
    </row>
    <row r="14" spans="1:8" s="10" customFormat="1" x14ac:dyDescent="0.25">
      <c r="A14" s="66"/>
      <c r="B14" s="59"/>
      <c r="C14" s="59"/>
      <c r="D14" s="59"/>
      <c r="E14" s="59"/>
      <c r="F14" s="9" t="s">
        <v>3</v>
      </c>
      <c r="G14" s="30">
        <f>G19+G24+G49</f>
        <v>182667.2</v>
      </c>
      <c r="H14" s="63"/>
    </row>
    <row r="15" spans="1:8" s="10" customFormat="1" ht="30" x14ac:dyDescent="0.25">
      <c r="A15" s="66"/>
      <c r="B15" s="59"/>
      <c r="C15" s="59"/>
      <c r="D15" s="59"/>
      <c r="E15" s="59"/>
      <c r="F15" s="16" t="s">
        <v>24</v>
      </c>
      <c r="G15" s="30">
        <f>G20+G25+G50</f>
        <v>3042.1759999999999</v>
      </c>
      <c r="H15" s="63"/>
    </row>
    <row r="16" spans="1:8" s="10" customFormat="1" x14ac:dyDescent="0.25">
      <c r="A16" s="67"/>
      <c r="B16" s="60"/>
      <c r="C16" s="60"/>
      <c r="D16" s="60"/>
      <c r="E16" s="60"/>
      <c r="F16" s="9" t="s">
        <v>4</v>
      </c>
      <c r="G16" s="30">
        <f>SUM(G21,G46)</f>
        <v>0</v>
      </c>
      <c r="H16" s="64"/>
    </row>
    <row r="17" spans="1:8" s="10" customFormat="1" ht="30" customHeight="1" x14ac:dyDescent="0.25">
      <c r="A17" s="65" t="s">
        <v>16</v>
      </c>
      <c r="B17" s="58" t="s">
        <v>127</v>
      </c>
      <c r="C17" s="58" t="str">
        <f t="shared" ref="C17" si="1">$C$6</f>
        <v>Начальник управления по вопросам жизнеобеспечения 
Семиглазов И.Н.</v>
      </c>
      <c r="D17" s="61">
        <v>44562</v>
      </c>
      <c r="E17" s="61">
        <v>44926</v>
      </c>
      <c r="F17" s="8" t="s">
        <v>6</v>
      </c>
      <c r="G17" s="36">
        <f>SUM(G18:G21)</f>
        <v>306.714</v>
      </c>
      <c r="H17" s="62" t="s">
        <v>14</v>
      </c>
    </row>
    <row r="18" spans="1:8" s="10" customFormat="1" ht="14.25" customHeight="1" x14ac:dyDescent="0.25">
      <c r="A18" s="66"/>
      <c r="B18" s="59"/>
      <c r="C18" s="59"/>
      <c r="D18" s="59"/>
      <c r="E18" s="59"/>
      <c r="F18" s="8" t="s">
        <v>5</v>
      </c>
      <c r="G18" s="30">
        <v>0</v>
      </c>
      <c r="H18" s="63"/>
    </row>
    <row r="19" spans="1:8" s="10" customFormat="1" x14ac:dyDescent="0.25">
      <c r="A19" s="66"/>
      <c r="B19" s="59"/>
      <c r="C19" s="59"/>
      <c r="D19" s="59"/>
      <c r="E19" s="59"/>
      <c r="F19" s="9" t="s">
        <v>3</v>
      </c>
      <c r="G19" s="30">
        <v>0</v>
      </c>
      <c r="H19" s="63"/>
    </row>
    <row r="20" spans="1:8" s="10" customFormat="1" ht="30" x14ac:dyDescent="0.25">
      <c r="A20" s="66"/>
      <c r="B20" s="59"/>
      <c r="C20" s="59"/>
      <c r="D20" s="59"/>
      <c r="E20" s="59"/>
      <c r="F20" s="16" t="s">
        <v>24</v>
      </c>
      <c r="G20" s="35">
        <v>306.714</v>
      </c>
      <c r="H20" s="63"/>
    </row>
    <row r="21" spans="1:8" s="10" customFormat="1" x14ac:dyDescent="0.25">
      <c r="A21" s="67"/>
      <c r="B21" s="60"/>
      <c r="C21" s="60"/>
      <c r="D21" s="60"/>
      <c r="E21" s="60"/>
      <c r="F21" s="9" t="s">
        <v>4</v>
      </c>
      <c r="G21" s="30">
        <f>SUM(G26,G51)</f>
        <v>0</v>
      </c>
      <c r="H21" s="64"/>
    </row>
    <row r="22" spans="1:8" s="10" customFormat="1" ht="30" customHeight="1" x14ac:dyDescent="0.25">
      <c r="A22" s="65" t="s">
        <v>27</v>
      </c>
      <c r="B22" s="62" t="s">
        <v>15</v>
      </c>
      <c r="C22" s="58" t="str">
        <f>$C$6</f>
        <v>Начальник управления по вопросам жизнеобеспечения 
Семиглазов И.Н.</v>
      </c>
      <c r="D22" s="61">
        <v>44562</v>
      </c>
      <c r="E22" s="61">
        <v>44926</v>
      </c>
      <c r="F22" s="14" t="s">
        <v>6</v>
      </c>
      <c r="G22" s="29">
        <f>SUM(G23:G26)</f>
        <v>42736.603999999999</v>
      </c>
      <c r="H22" s="62" t="s">
        <v>14</v>
      </c>
    </row>
    <row r="23" spans="1:8" s="10" customFormat="1" ht="16.5" customHeight="1" x14ac:dyDescent="0.25">
      <c r="A23" s="66"/>
      <c r="B23" s="63"/>
      <c r="C23" s="59"/>
      <c r="D23" s="59"/>
      <c r="E23" s="59"/>
      <c r="F23" s="14" t="s">
        <v>5</v>
      </c>
      <c r="G23" s="30">
        <f>SUM(G28,G33,G38)</f>
        <v>0</v>
      </c>
      <c r="H23" s="63"/>
    </row>
    <row r="24" spans="1:8" s="10" customFormat="1" x14ac:dyDescent="0.25">
      <c r="A24" s="66"/>
      <c r="B24" s="63"/>
      <c r="C24" s="59"/>
      <c r="D24" s="59"/>
      <c r="E24" s="59"/>
      <c r="F24" s="9" t="s">
        <v>3</v>
      </c>
      <c r="G24" s="30">
        <f>SUM(G29,G34,G39)+G44</f>
        <v>40595.5</v>
      </c>
      <c r="H24" s="63"/>
    </row>
    <row r="25" spans="1:8" s="10" customFormat="1" ht="30" x14ac:dyDescent="0.25">
      <c r="A25" s="66"/>
      <c r="B25" s="63"/>
      <c r="C25" s="59"/>
      <c r="D25" s="59"/>
      <c r="E25" s="59"/>
      <c r="F25" s="16" t="s">
        <v>24</v>
      </c>
      <c r="G25" s="30">
        <f>SUM(G30,G35,G40)+G45</f>
        <v>2141.1039999999998</v>
      </c>
      <c r="H25" s="63"/>
    </row>
    <row r="26" spans="1:8" s="10" customFormat="1" x14ac:dyDescent="0.25">
      <c r="A26" s="67"/>
      <c r="B26" s="64"/>
      <c r="C26" s="60"/>
      <c r="D26" s="60"/>
      <c r="E26" s="60"/>
      <c r="F26" s="9" t="s">
        <v>4</v>
      </c>
      <c r="G26" s="30">
        <f t="shared" ref="G26" si="2">SUM(G31,G36,G41)</f>
        <v>0</v>
      </c>
      <c r="H26" s="64"/>
    </row>
    <row r="27" spans="1:8" s="10" customFormat="1" ht="30" customHeight="1" x14ac:dyDescent="0.25">
      <c r="A27" s="65" t="s">
        <v>29</v>
      </c>
      <c r="B27" s="58" t="s">
        <v>15</v>
      </c>
      <c r="C27" s="58" t="str">
        <f>$C$6</f>
        <v>Начальник управления по вопросам жизнеобеспечения 
Семиглазов И.Н.</v>
      </c>
      <c r="D27" s="61">
        <v>44562</v>
      </c>
      <c r="E27" s="61">
        <v>44926</v>
      </c>
      <c r="F27" s="14" t="s">
        <v>6</v>
      </c>
      <c r="G27" s="29">
        <f>SUM(G28:G31)</f>
        <v>38195.800000000003</v>
      </c>
      <c r="H27" s="62" t="s">
        <v>14</v>
      </c>
    </row>
    <row r="28" spans="1:8" s="10" customFormat="1" ht="15" customHeight="1" x14ac:dyDescent="0.25">
      <c r="A28" s="66"/>
      <c r="B28" s="59"/>
      <c r="C28" s="59"/>
      <c r="D28" s="59"/>
      <c r="E28" s="59"/>
      <c r="F28" s="14" t="s">
        <v>5</v>
      </c>
      <c r="G28" s="30">
        <v>0</v>
      </c>
      <c r="H28" s="63"/>
    </row>
    <row r="29" spans="1:8" s="10" customFormat="1" x14ac:dyDescent="0.25">
      <c r="A29" s="66"/>
      <c r="B29" s="59"/>
      <c r="C29" s="59"/>
      <c r="D29" s="59"/>
      <c r="E29" s="59"/>
      <c r="F29" s="9" t="s">
        <v>3</v>
      </c>
      <c r="G29" s="30">
        <v>36286</v>
      </c>
      <c r="H29" s="63"/>
    </row>
    <row r="30" spans="1:8" s="10" customFormat="1" ht="30" x14ac:dyDescent="0.25">
      <c r="A30" s="66"/>
      <c r="B30" s="59"/>
      <c r="C30" s="59"/>
      <c r="D30" s="59"/>
      <c r="E30" s="59"/>
      <c r="F30" s="16" t="s">
        <v>24</v>
      </c>
      <c r="G30" s="30">
        <v>1909.8</v>
      </c>
      <c r="H30" s="63"/>
    </row>
    <row r="31" spans="1:8" s="10" customFormat="1" x14ac:dyDescent="0.25">
      <c r="A31" s="67"/>
      <c r="B31" s="60"/>
      <c r="C31" s="60"/>
      <c r="D31" s="60"/>
      <c r="E31" s="60"/>
      <c r="F31" s="9" t="s">
        <v>4</v>
      </c>
      <c r="G31" s="30">
        <v>0</v>
      </c>
      <c r="H31" s="64"/>
    </row>
    <row r="32" spans="1:8" s="10" customFormat="1" ht="30" customHeight="1" x14ac:dyDescent="0.25">
      <c r="A32" s="65" t="s">
        <v>123</v>
      </c>
      <c r="B32" s="58" t="s">
        <v>18</v>
      </c>
      <c r="C32" s="58" t="str">
        <f>$C$6</f>
        <v>Начальник управления по вопросам жизнеобеспечения 
Семиглазов И.Н.</v>
      </c>
      <c r="D32" s="61">
        <v>44652</v>
      </c>
      <c r="E32" s="61">
        <v>44926</v>
      </c>
      <c r="F32" s="14" t="s">
        <v>6</v>
      </c>
      <c r="G32" s="29">
        <f>SUM(G33:G36)</f>
        <v>0</v>
      </c>
      <c r="H32" s="62" t="s">
        <v>19</v>
      </c>
    </row>
    <row r="33" spans="1:8" s="10" customFormat="1" ht="15" customHeight="1" x14ac:dyDescent="0.25">
      <c r="A33" s="66"/>
      <c r="B33" s="59"/>
      <c r="C33" s="59"/>
      <c r="D33" s="59"/>
      <c r="E33" s="59"/>
      <c r="F33" s="14" t="s">
        <v>5</v>
      </c>
      <c r="G33" s="30">
        <v>0</v>
      </c>
      <c r="H33" s="63"/>
    </row>
    <row r="34" spans="1:8" s="10" customFormat="1" x14ac:dyDescent="0.25">
      <c r="A34" s="66"/>
      <c r="B34" s="59"/>
      <c r="C34" s="59"/>
      <c r="D34" s="59"/>
      <c r="E34" s="59"/>
      <c r="F34" s="9" t="s">
        <v>3</v>
      </c>
      <c r="G34" s="30">
        <v>0</v>
      </c>
      <c r="H34" s="63"/>
    </row>
    <row r="35" spans="1:8" s="10" customFormat="1" x14ac:dyDescent="0.25">
      <c r="A35" s="66"/>
      <c r="B35" s="59"/>
      <c r="C35" s="59"/>
      <c r="D35" s="59"/>
      <c r="E35" s="59"/>
      <c r="F35" s="9" t="s">
        <v>50</v>
      </c>
      <c r="G35" s="30">
        <v>0</v>
      </c>
      <c r="H35" s="63"/>
    </row>
    <row r="36" spans="1:8" s="10" customFormat="1" x14ac:dyDescent="0.25">
      <c r="A36" s="67"/>
      <c r="B36" s="60"/>
      <c r="C36" s="60"/>
      <c r="D36" s="60"/>
      <c r="E36" s="60"/>
      <c r="F36" s="9" t="s">
        <v>4</v>
      </c>
      <c r="G36" s="30">
        <v>0</v>
      </c>
      <c r="H36" s="64"/>
    </row>
    <row r="37" spans="1:8" s="10" customFormat="1" ht="30" customHeight="1" x14ac:dyDescent="0.25">
      <c r="A37" s="65" t="s">
        <v>128</v>
      </c>
      <c r="B37" s="62" t="s">
        <v>22</v>
      </c>
      <c r="C37" s="58" t="str">
        <f>$C$6</f>
        <v>Начальник управления по вопросам жизнеобеспечения 
Семиглазов И.Н.</v>
      </c>
      <c r="D37" s="61">
        <v>44562</v>
      </c>
      <c r="E37" s="61">
        <v>44926</v>
      </c>
      <c r="F37" s="14" t="s">
        <v>6</v>
      </c>
      <c r="G37" s="29">
        <f>SUM(G38:G41)</f>
        <v>4432.9089999999997</v>
      </c>
      <c r="H37" s="62" t="s">
        <v>14</v>
      </c>
    </row>
    <row r="38" spans="1:8" s="10" customFormat="1" ht="16.5" customHeight="1" x14ac:dyDescent="0.25">
      <c r="A38" s="66"/>
      <c r="B38" s="63"/>
      <c r="C38" s="59"/>
      <c r="D38" s="59"/>
      <c r="E38" s="59"/>
      <c r="F38" s="14" t="s">
        <v>5</v>
      </c>
      <c r="G38" s="30">
        <v>0</v>
      </c>
      <c r="H38" s="63"/>
    </row>
    <row r="39" spans="1:8" s="10" customFormat="1" x14ac:dyDescent="0.25">
      <c r="A39" s="66"/>
      <c r="B39" s="63"/>
      <c r="C39" s="59"/>
      <c r="D39" s="59"/>
      <c r="E39" s="59"/>
      <c r="F39" s="9" t="s">
        <v>3</v>
      </c>
      <c r="G39" s="30">
        <v>4207</v>
      </c>
      <c r="H39" s="63"/>
    </row>
    <row r="40" spans="1:8" s="10" customFormat="1" ht="30" x14ac:dyDescent="0.25">
      <c r="A40" s="66"/>
      <c r="B40" s="63"/>
      <c r="C40" s="59"/>
      <c r="D40" s="59"/>
      <c r="E40" s="59"/>
      <c r="F40" s="16" t="s">
        <v>24</v>
      </c>
      <c r="G40" s="30">
        <v>225.90899999999999</v>
      </c>
      <c r="H40" s="63"/>
    </row>
    <row r="41" spans="1:8" s="10" customFormat="1" x14ac:dyDescent="0.25">
      <c r="A41" s="67"/>
      <c r="B41" s="64"/>
      <c r="C41" s="60"/>
      <c r="D41" s="60"/>
      <c r="E41" s="60"/>
      <c r="F41" s="9" t="s">
        <v>4</v>
      </c>
      <c r="G41" s="30">
        <v>0</v>
      </c>
      <c r="H41" s="64"/>
    </row>
    <row r="42" spans="1:8" s="10" customFormat="1" ht="30" x14ac:dyDescent="0.25">
      <c r="A42" s="55" t="s">
        <v>129</v>
      </c>
      <c r="B42" s="62" t="s">
        <v>121</v>
      </c>
      <c r="C42" s="62" t="str">
        <f>$C$6</f>
        <v>Начальник управления по вопросам жизнеобеспечения 
Семиглазов И.Н.</v>
      </c>
      <c r="D42" s="78">
        <v>44562</v>
      </c>
      <c r="E42" s="78">
        <v>44926</v>
      </c>
      <c r="F42" s="32" t="s">
        <v>6</v>
      </c>
      <c r="G42" s="29">
        <f>SUM(G43:G46)</f>
        <v>107.895</v>
      </c>
      <c r="H42" s="62" t="s">
        <v>122</v>
      </c>
    </row>
    <row r="43" spans="1:8" s="10" customFormat="1" x14ac:dyDescent="0.25">
      <c r="A43" s="56"/>
      <c r="B43" s="63"/>
      <c r="C43" s="63"/>
      <c r="D43" s="63"/>
      <c r="E43" s="63"/>
      <c r="F43" s="32" t="s">
        <v>5</v>
      </c>
      <c r="G43" s="30">
        <v>0</v>
      </c>
      <c r="H43" s="63"/>
    </row>
    <row r="44" spans="1:8" s="10" customFormat="1" x14ac:dyDescent="0.25">
      <c r="A44" s="56"/>
      <c r="B44" s="63"/>
      <c r="C44" s="63"/>
      <c r="D44" s="63"/>
      <c r="E44" s="63"/>
      <c r="F44" s="18" t="s">
        <v>3</v>
      </c>
      <c r="G44" s="30">
        <v>102.5</v>
      </c>
      <c r="H44" s="63"/>
    </row>
    <row r="45" spans="1:8" s="10" customFormat="1" ht="30" x14ac:dyDescent="0.25">
      <c r="A45" s="56"/>
      <c r="B45" s="63"/>
      <c r="C45" s="63"/>
      <c r="D45" s="63"/>
      <c r="E45" s="63"/>
      <c r="F45" s="16" t="s">
        <v>24</v>
      </c>
      <c r="G45" s="30">
        <v>5.3949999999999996</v>
      </c>
      <c r="H45" s="63"/>
    </row>
    <row r="46" spans="1:8" s="10" customFormat="1" x14ac:dyDescent="0.25">
      <c r="A46" s="57"/>
      <c r="B46" s="64"/>
      <c r="C46" s="64"/>
      <c r="D46" s="64"/>
      <c r="E46" s="64"/>
      <c r="F46" s="18" t="s">
        <v>4</v>
      </c>
      <c r="G46" s="30">
        <v>0</v>
      </c>
      <c r="H46" s="64"/>
    </row>
    <row r="47" spans="1:8" s="10" customFormat="1" ht="30" customHeight="1" x14ac:dyDescent="0.25">
      <c r="A47" s="65" t="s">
        <v>130</v>
      </c>
      <c r="B47" s="58" t="s">
        <v>26</v>
      </c>
      <c r="C47" s="58" t="str">
        <f>$C$6</f>
        <v>Начальник управления по вопросам жизнеобеспечения 
Семиглазов И.Н.</v>
      </c>
      <c r="D47" s="61">
        <v>44652</v>
      </c>
      <c r="E47" s="61">
        <v>44834</v>
      </c>
      <c r="F47" s="14" t="s">
        <v>6</v>
      </c>
      <c r="G47" s="29">
        <f>SUM(G48:G51)</f>
        <v>142666.05800000002</v>
      </c>
      <c r="H47" s="62" t="s">
        <v>28</v>
      </c>
    </row>
    <row r="48" spans="1:8" s="10" customFormat="1" ht="15" customHeight="1" x14ac:dyDescent="0.25">
      <c r="A48" s="66"/>
      <c r="B48" s="59"/>
      <c r="C48" s="59"/>
      <c r="D48" s="59"/>
      <c r="E48" s="59"/>
      <c r="F48" s="14" t="s">
        <v>5</v>
      </c>
      <c r="G48" s="30">
        <f>SUM(G53)</f>
        <v>0</v>
      </c>
      <c r="H48" s="63"/>
    </row>
    <row r="49" spans="1:8" s="10" customFormat="1" x14ac:dyDescent="0.25">
      <c r="A49" s="66"/>
      <c r="B49" s="59"/>
      <c r="C49" s="59"/>
      <c r="D49" s="59"/>
      <c r="E49" s="59"/>
      <c r="F49" s="9" t="s">
        <v>3</v>
      </c>
      <c r="G49" s="30">
        <f>SUM(G54)+G59</f>
        <v>142071.70000000001</v>
      </c>
      <c r="H49" s="63"/>
    </row>
    <row r="50" spans="1:8" s="10" customFormat="1" ht="30" x14ac:dyDescent="0.25">
      <c r="A50" s="66"/>
      <c r="B50" s="59"/>
      <c r="C50" s="59"/>
      <c r="D50" s="59"/>
      <c r="E50" s="59"/>
      <c r="F50" s="16" t="s">
        <v>24</v>
      </c>
      <c r="G50" s="30">
        <f>G55+G60+G65</f>
        <v>594.35800000000006</v>
      </c>
      <c r="H50" s="63"/>
    </row>
    <row r="51" spans="1:8" s="10" customFormat="1" x14ac:dyDescent="0.25">
      <c r="A51" s="67"/>
      <c r="B51" s="60"/>
      <c r="C51" s="60"/>
      <c r="D51" s="60"/>
      <c r="E51" s="60"/>
      <c r="F51" s="9" t="s">
        <v>4</v>
      </c>
      <c r="G51" s="30">
        <f>SUM(G56)</f>
        <v>0</v>
      </c>
      <c r="H51" s="64"/>
    </row>
    <row r="52" spans="1:8" s="10" customFormat="1" ht="30" customHeight="1" x14ac:dyDescent="0.25">
      <c r="A52" s="65" t="s">
        <v>131</v>
      </c>
      <c r="B52" s="58" t="s">
        <v>124</v>
      </c>
      <c r="C52" s="58" t="str">
        <f>$C$6</f>
        <v>Начальник управления по вопросам жизнеобеспечения 
Семиглазов И.Н.</v>
      </c>
      <c r="D52" s="61">
        <v>44652</v>
      </c>
      <c r="E52" s="61">
        <v>44834</v>
      </c>
      <c r="F52" s="14" t="s">
        <v>6</v>
      </c>
      <c r="G52" s="29">
        <f>SUM(G53:G56)</f>
        <v>21092.184000000001</v>
      </c>
      <c r="H52" s="62" t="s">
        <v>126</v>
      </c>
    </row>
    <row r="53" spans="1:8" s="10" customFormat="1" ht="16.5" customHeight="1" x14ac:dyDescent="0.25">
      <c r="A53" s="66"/>
      <c r="B53" s="59"/>
      <c r="C53" s="59"/>
      <c r="D53" s="59"/>
      <c r="E53" s="59"/>
      <c r="F53" s="14" t="s">
        <v>5</v>
      </c>
      <c r="G53" s="30">
        <v>0</v>
      </c>
      <c r="H53" s="63"/>
    </row>
    <row r="54" spans="1:8" s="10" customFormat="1" x14ac:dyDescent="0.25">
      <c r="A54" s="66"/>
      <c r="B54" s="59"/>
      <c r="C54" s="59"/>
      <c r="D54" s="59"/>
      <c r="E54" s="59"/>
      <c r="F54" s="9" t="s">
        <v>3</v>
      </c>
      <c r="G54" s="30">
        <v>20646</v>
      </c>
      <c r="H54" s="63"/>
    </row>
    <row r="55" spans="1:8" s="10" customFormat="1" ht="30" x14ac:dyDescent="0.25">
      <c r="A55" s="66"/>
      <c r="B55" s="59"/>
      <c r="C55" s="59"/>
      <c r="D55" s="59"/>
      <c r="E55" s="59"/>
      <c r="F55" s="16" t="s">
        <v>24</v>
      </c>
      <c r="G55" s="30">
        <v>446.18400000000003</v>
      </c>
      <c r="H55" s="63"/>
    </row>
    <row r="56" spans="1:8" s="10" customFormat="1" x14ac:dyDescent="0.25">
      <c r="A56" s="67"/>
      <c r="B56" s="60"/>
      <c r="C56" s="60"/>
      <c r="D56" s="60"/>
      <c r="E56" s="60"/>
      <c r="F56" s="9" t="s">
        <v>4</v>
      </c>
      <c r="G56" s="30">
        <v>0</v>
      </c>
      <c r="H56" s="64"/>
    </row>
    <row r="57" spans="1:8" s="10" customFormat="1" ht="30" x14ac:dyDescent="0.25">
      <c r="A57" s="55" t="s">
        <v>132</v>
      </c>
      <c r="B57" s="58" t="s">
        <v>124</v>
      </c>
      <c r="C57" s="58" t="str">
        <f t="shared" ref="C57" si="3">$C$6</f>
        <v>Начальник управления по вопросам жизнеобеспечения 
Семиглазов И.Н.</v>
      </c>
      <c r="D57" s="61">
        <v>44652</v>
      </c>
      <c r="E57" s="61">
        <v>44834</v>
      </c>
      <c r="F57" s="14" t="s">
        <v>6</v>
      </c>
      <c r="G57" s="29">
        <f>SUM(G58:G61)</f>
        <v>121425.7</v>
      </c>
      <c r="H57" s="62" t="s">
        <v>125</v>
      </c>
    </row>
    <row r="58" spans="1:8" s="10" customFormat="1" x14ac:dyDescent="0.25">
      <c r="A58" s="56"/>
      <c r="B58" s="59"/>
      <c r="C58" s="59"/>
      <c r="D58" s="59"/>
      <c r="E58" s="59"/>
      <c r="F58" s="14" t="s">
        <v>5</v>
      </c>
      <c r="G58" s="30">
        <v>0</v>
      </c>
      <c r="H58" s="63"/>
    </row>
    <row r="59" spans="1:8" s="10" customFormat="1" x14ac:dyDescent="0.25">
      <c r="A59" s="56"/>
      <c r="B59" s="59"/>
      <c r="C59" s="59"/>
      <c r="D59" s="59"/>
      <c r="E59" s="59"/>
      <c r="F59" s="9" t="s">
        <v>3</v>
      </c>
      <c r="G59" s="30">
        <v>121425.7</v>
      </c>
      <c r="H59" s="63"/>
    </row>
    <row r="60" spans="1:8" s="10" customFormat="1" ht="30" x14ac:dyDescent="0.25">
      <c r="A60" s="56"/>
      <c r="B60" s="59"/>
      <c r="C60" s="59"/>
      <c r="D60" s="59"/>
      <c r="E60" s="59"/>
      <c r="F60" s="16" t="s">
        <v>24</v>
      </c>
      <c r="G60" s="30">
        <v>0</v>
      </c>
      <c r="H60" s="63"/>
    </row>
    <row r="61" spans="1:8" s="10" customFormat="1" x14ac:dyDescent="0.25">
      <c r="A61" s="57"/>
      <c r="B61" s="60"/>
      <c r="C61" s="60"/>
      <c r="D61" s="60"/>
      <c r="E61" s="60"/>
      <c r="F61" s="9" t="s">
        <v>4</v>
      </c>
      <c r="G61" s="30">
        <v>0</v>
      </c>
      <c r="H61" s="64"/>
    </row>
    <row r="62" spans="1:8" s="10" customFormat="1" ht="30" x14ac:dyDescent="0.25">
      <c r="A62" s="55" t="s">
        <v>137</v>
      </c>
      <c r="B62" s="58" t="s">
        <v>138</v>
      </c>
      <c r="C62" s="58" t="str">
        <f t="shared" ref="C62" si="4">$C$6</f>
        <v>Начальник управления по вопросам жизнеобеспечения 
Семиглазов И.Н.</v>
      </c>
      <c r="D62" s="61">
        <v>44652</v>
      </c>
      <c r="E62" s="61">
        <v>44834</v>
      </c>
      <c r="F62" s="14" t="s">
        <v>6</v>
      </c>
      <c r="G62" s="29">
        <f>SUM(G63:G66)</f>
        <v>148.17400000000001</v>
      </c>
      <c r="H62" s="62" t="s">
        <v>139</v>
      </c>
    </row>
    <row r="63" spans="1:8" s="10" customFormat="1" x14ac:dyDescent="0.25">
      <c r="A63" s="56"/>
      <c r="B63" s="59"/>
      <c r="C63" s="59"/>
      <c r="D63" s="59"/>
      <c r="E63" s="59"/>
      <c r="F63" s="14" t="s">
        <v>5</v>
      </c>
      <c r="G63" s="30">
        <v>0</v>
      </c>
      <c r="H63" s="63"/>
    </row>
    <row r="64" spans="1:8" s="10" customFormat="1" x14ac:dyDescent="0.25">
      <c r="A64" s="56"/>
      <c r="B64" s="59"/>
      <c r="C64" s="59"/>
      <c r="D64" s="59"/>
      <c r="E64" s="59"/>
      <c r="F64" s="9" t="s">
        <v>3</v>
      </c>
      <c r="G64" s="30">
        <v>0</v>
      </c>
      <c r="H64" s="63"/>
    </row>
    <row r="65" spans="1:8" s="10" customFormat="1" ht="30" x14ac:dyDescent="0.25">
      <c r="A65" s="56"/>
      <c r="B65" s="59"/>
      <c r="C65" s="59"/>
      <c r="D65" s="59"/>
      <c r="E65" s="59"/>
      <c r="F65" s="16" t="s">
        <v>24</v>
      </c>
      <c r="G65" s="30">
        <v>148.17400000000001</v>
      </c>
      <c r="H65" s="63"/>
    </row>
    <row r="66" spans="1:8" s="10" customFormat="1" x14ac:dyDescent="0.25">
      <c r="A66" s="57"/>
      <c r="B66" s="60"/>
      <c r="C66" s="60"/>
      <c r="D66" s="60"/>
      <c r="E66" s="60"/>
      <c r="F66" s="9" t="s">
        <v>4</v>
      </c>
      <c r="G66" s="30">
        <v>0</v>
      </c>
      <c r="H66" s="64"/>
    </row>
    <row r="67" spans="1:8" s="10" customFormat="1" ht="30" customHeight="1" x14ac:dyDescent="0.25">
      <c r="A67" s="65" t="s">
        <v>30</v>
      </c>
      <c r="B67" s="58" t="s">
        <v>62</v>
      </c>
      <c r="C67" s="58" t="str">
        <f t="shared" ref="C67:C207" si="5">$C$6</f>
        <v>Начальник управления по вопросам жизнеобеспечения 
Семиглазов И.Н.</v>
      </c>
      <c r="D67" s="61">
        <v>44562</v>
      </c>
      <c r="E67" s="61">
        <v>44592</v>
      </c>
      <c r="F67" s="14" t="s">
        <v>6</v>
      </c>
      <c r="G67" s="29">
        <f>SUM(G68:G71)</f>
        <v>5212.9690000000001</v>
      </c>
      <c r="H67" s="62" t="s">
        <v>28</v>
      </c>
    </row>
    <row r="68" spans="1:8" s="10" customFormat="1" ht="15" customHeight="1" x14ac:dyDescent="0.25">
      <c r="A68" s="66"/>
      <c r="B68" s="59"/>
      <c r="C68" s="59"/>
      <c r="D68" s="59"/>
      <c r="E68" s="59"/>
      <c r="F68" s="14" t="s">
        <v>5</v>
      </c>
      <c r="G68" s="30">
        <f>SUM(G73,G78)</f>
        <v>0</v>
      </c>
      <c r="H68" s="63"/>
    </row>
    <row r="69" spans="1:8" s="10" customFormat="1" x14ac:dyDescent="0.25">
      <c r="A69" s="66"/>
      <c r="B69" s="59"/>
      <c r="C69" s="59"/>
      <c r="D69" s="59"/>
      <c r="E69" s="59"/>
      <c r="F69" s="9" t="s">
        <v>3</v>
      </c>
      <c r="G69" s="30">
        <f t="shared" ref="G69:G71" si="6">SUM(G74,G79)</f>
        <v>0</v>
      </c>
      <c r="H69" s="63"/>
    </row>
    <row r="70" spans="1:8" s="10" customFormat="1" ht="30" x14ac:dyDescent="0.25">
      <c r="A70" s="66"/>
      <c r="B70" s="59"/>
      <c r="C70" s="59"/>
      <c r="D70" s="59"/>
      <c r="E70" s="59"/>
      <c r="F70" s="16" t="s">
        <v>24</v>
      </c>
      <c r="G70" s="30">
        <f t="shared" si="6"/>
        <v>5061.1639999999998</v>
      </c>
      <c r="H70" s="63"/>
    </row>
    <row r="71" spans="1:8" s="10" customFormat="1" x14ac:dyDescent="0.25">
      <c r="A71" s="67"/>
      <c r="B71" s="60"/>
      <c r="C71" s="60"/>
      <c r="D71" s="60"/>
      <c r="E71" s="60"/>
      <c r="F71" s="9" t="s">
        <v>4</v>
      </c>
      <c r="G71" s="30">
        <f t="shared" si="6"/>
        <v>151.80500000000001</v>
      </c>
      <c r="H71" s="64"/>
    </row>
    <row r="72" spans="1:8" s="10" customFormat="1" ht="30" customHeight="1" x14ac:dyDescent="0.25">
      <c r="A72" s="65" t="s">
        <v>31</v>
      </c>
      <c r="B72" s="62" t="s">
        <v>59</v>
      </c>
      <c r="C72" s="58" t="str">
        <f t="shared" si="5"/>
        <v>Начальник управления по вопросам жизнеобеспечения 
Семиглазов И.Н.</v>
      </c>
      <c r="D72" s="61">
        <v>44562</v>
      </c>
      <c r="E72" s="61">
        <v>44926</v>
      </c>
      <c r="F72" s="14" t="s">
        <v>6</v>
      </c>
      <c r="G72" s="29">
        <f>SUM(G73:G76)</f>
        <v>5212.9690000000001</v>
      </c>
      <c r="H72" s="62" t="s">
        <v>63</v>
      </c>
    </row>
    <row r="73" spans="1:8" s="10" customFormat="1" ht="15.75" customHeight="1" x14ac:dyDescent="0.25">
      <c r="A73" s="66"/>
      <c r="B73" s="63"/>
      <c r="C73" s="59"/>
      <c r="D73" s="59"/>
      <c r="E73" s="59"/>
      <c r="F73" s="14" t="s">
        <v>5</v>
      </c>
      <c r="G73" s="30">
        <v>0</v>
      </c>
      <c r="H73" s="63"/>
    </row>
    <row r="74" spans="1:8" s="10" customFormat="1" x14ac:dyDescent="0.25">
      <c r="A74" s="66"/>
      <c r="B74" s="63"/>
      <c r="C74" s="59"/>
      <c r="D74" s="59"/>
      <c r="E74" s="59"/>
      <c r="F74" s="9" t="s">
        <v>3</v>
      </c>
      <c r="G74" s="30">
        <v>0</v>
      </c>
      <c r="H74" s="63"/>
    </row>
    <row r="75" spans="1:8" s="10" customFormat="1" ht="30" x14ac:dyDescent="0.25">
      <c r="A75" s="66"/>
      <c r="B75" s="63"/>
      <c r="C75" s="59"/>
      <c r="D75" s="59"/>
      <c r="E75" s="59"/>
      <c r="F75" s="16" t="s">
        <v>24</v>
      </c>
      <c r="G75" s="30">
        <v>5061.1639999999998</v>
      </c>
      <c r="H75" s="63"/>
    </row>
    <row r="76" spans="1:8" s="10" customFormat="1" ht="13.5" customHeight="1" x14ac:dyDescent="0.25">
      <c r="A76" s="67"/>
      <c r="B76" s="64"/>
      <c r="C76" s="60"/>
      <c r="D76" s="60"/>
      <c r="E76" s="60"/>
      <c r="F76" s="9" t="s">
        <v>4</v>
      </c>
      <c r="G76" s="30">
        <v>151.80500000000001</v>
      </c>
      <c r="H76" s="64"/>
    </row>
    <row r="77" spans="1:8" s="10" customFormat="1" ht="30" customHeight="1" x14ac:dyDescent="0.25">
      <c r="A77" s="65" t="s">
        <v>32</v>
      </c>
      <c r="B77" s="58" t="s">
        <v>61</v>
      </c>
      <c r="C77" s="58" t="str">
        <f t="shared" si="5"/>
        <v>Начальник управления по вопросам жизнеобеспечения 
Семиглазов И.Н.</v>
      </c>
      <c r="D77" s="61">
        <v>44562</v>
      </c>
      <c r="E77" s="61">
        <v>44926</v>
      </c>
      <c r="F77" s="14" t="s">
        <v>6</v>
      </c>
      <c r="G77" s="29">
        <f>SUM(G78:G81)</f>
        <v>0</v>
      </c>
      <c r="H77" s="62" t="s">
        <v>33</v>
      </c>
    </row>
    <row r="78" spans="1:8" s="10" customFormat="1" x14ac:dyDescent="0.25">
      <c r="A78" s="66"/>
      <c r="B78" s="59"/>
      <c r="C78" s="59"/>
      <c r="D78" s="59"/>
      <c r="E78" s="59"/>
      <c r="F78" s="14" t="s">
        <v>5</v>
      </c>
      <c r="G78" s="30">
        <v>0</v>
      </c>
      <c r="H78" s="63"/>
    </row>
    <row r="79" spans="1:8" s="10" customFormat="1" x14ac:dyDescent="0.25">
      <c r="A79" s="66"/>
      <c r="B79" s="59"/>
      <c r="C79" s="59"/>
      <c r="D79" s="59"/>
      <c r="E79" s="59"/>
      <c r="F79" s="9" t="s">
        <v>3</v>
      </c>
      <c r="G79" s="30">
        <v>0</v>
      </c>
      <c r="H79" s="63"/>
    </row>
    <row r="80" spans="1:8" s="10" customFormat="1" ht="30" x14ac:dyDescent="0.25">
      <c r="A80" s="66"/>
      <c r="B80" s="59"/>
      <c r="C80" s="59"/>
      <c r="D80" s="59"/>
      <c r="E80" s="59"/>
      <c r="F80" s="16" t="s">
        <v>24</v>
      </c>
      <c r="G80" s="30">
        <v>0</v>
      </c>
      <c r="H80" s="63"/>
    </row>
    <row r="81" spans="1:8" s="10" customFormat="1" x14ac:dyDescent="0.25">
      <c r="A81" s="67"/>
      <c r="B81" s="60"/>
      <c r="C81" s="60"/>
      <c r="D81" s="60"/>
      <c r="E81" s="60"/>
      <c r="F81" s="9" t="s">
        <v>4</v>
      </c>
      <c r="G81" s="30">
        <v>0</v>
      </c>
      <c r="H81" s="64"/>
    </row>
    <row r="82" spans="1:8" s="10" customFormat="1" ht="51" customHeight="1" x14ac:dyDescent="0.25">
      <c r="A82" s="79" t="s">
        <v>74</v>
      </c>
      <c r="B82" s="58" t="s">
        <v>109</v>
      </c>
      <c r="C82" s="58" t="str">
        <f t="shared" si="5"/>
        <v>Начальник управления по вопросам жизнеобеспечения 
Семиглазов И.Н.</v>
      </c>
      <c r="D82" s="61">
        <v>44562</v>
      </c>
      <c r="E82" s="61">
        <v>44926</v>
      </c>
      <c r="F82" s="14" t="s">
        <v>6</v>
      </c>
      <c r="G82" s="29">
        <f>SUM(G83:G86)</f>
        <v>0</v>
      </c>
      <c r="H82" s="62" t="s">
        <v>33</v>
      </c>
    </row>
    <row r="83" spans="1:8" s="10" customFormat="1" ht="29.25" customHeight="1" x14ac:dyDescent="0.25">
      <c r="A83" s="80"/>
      <c r="B83" s="59"/>
      <c r="C83" s="59"/>
      <c r="D83" s="59"/>
      <c r="E83" s="59"/>
      <c r="F83" s="14" t="s">
        <v>5</v>
      </c>
      <c r="G83" s="30">
        <v>0</v>
      </c>
      <c r="H83" s="63"/>
    </row>
    <row r="84" spans="1:8" s="10" customFormat="1" ht="27.75" customHeight="1" x14ac:dyDescent="0.25">
      <c r="A84" s="80"/>
      <c r="B84" s="59"/>
      <c r="C84" s="59"/>
      <c r="D84" s="59"/>
      <c r="E84" s="59"/>
      <c r="F84" s="9" t="s">
        <v>3</v>
      </c>
      <c r="G84" s="30">
        <v>0</v>
      </c>
      <c r="H84" s="63"/>
    </row>
    <row r="85" spans="1:8" s="10" customFormat="1" ht="33" customHeight="1" x14ac:dyDescent="0.25">
      <c r="A85" s="80"/>
      <c r="B85" s="59"/>
      <c r="C85" s="59"/>
      <c r="D85" s="59"/>
      <c r="E85" s="59"/>
      <c r="F85" s="16" t="s">
        <v>24</v>
      </c>
      <c r="G85" s="30">
        <v>0</v>
      </c>
      <c r="H85" s="63"/>
    </row>
    <row r="86" spans="1:8" s="10" customFormat="1" ht="27" customHeight="1" x14ac:dyDescent="0.25">
      <c r="A86" s="81"/>
      <c r="B86" s="60"/>
      <c r="C86" s="60"/>
      <c r="D86" s="60"/>
      <c r="E86" s="60"/>
      <c r="F86" s="9" t="s">
        <v>4</v>
      </c>
      <c r="G86" s="30">
        <v>0</v>
      </c>
      <c r="H86" s="64"/>
    </row>
    <row r="87" spans="1:8" s="10" customFormat="1" ht="30" x14ac:dyDescent="0.25">
      <c r="A87" s="65" t="s">
        <v>75</v>
      </c>
      <c r="B87" s="58" t="s">
        <v>76</v>
      </c>
      <c r="C87" s="58" t="str">
        <f t="shared" si="5"/>
        <v>Начальник управления по вопросам жизнеобеспечения 
Семиглазов И.Н.</v>
      </c>
      <c r="D87" s="61">
        <v>44562</v>
      </c>
      <c r="E87" s="61">
        <v>44926</v>
      </c>
      <c r="F87" s="14" t="s">
        <v>6</v>
      </c>
      <c r="G87" s="29">
        <f>SUM(G88:G91)</f>
        <v>0</v>
      </c>
      <c r="H87" s="62" t="s">
        <v>33</v>
      </c>
    </row>
    <row r="88" spans="1:8" s="10" customFormat="1" x14ac:dyDescent="0.25">
      <c r="A88" s="66"/>
      <c r="B88" s="59"/>
      <c r="C88" s="59"/>
      <c r="D88" s="59"/>
      <c r="E88" s="59"/>
      <c r="F88" s="14" t="s">
        <v>5</v>
      </c>
      <c r="G88" s="30">
        <v>0</v>
      </c>
      <c r="H88" s="63"/>
    </row>
    <row r="89" spans="1:8" s="10" customFormat="1" x14ac:dyDescent="0.25">
      <c r="A89" s="66"/>
      <c r="B89" s="59"/>
      <c r="C89" s="59"/>
      <c r="D89" s="59"/>
      <c r="E89" s="59"/>
      <c r="F89" s="9" t="s">
        <v>3</v>
      </c>
      <c r="G89" s="30">
        <v>0</v>
      </c>
      <c r="H89" s="63"/>
    </row>
    <row r="90" spans="1:8" s="10" customFormat="1" ht="30" x14ac:dyDescent="0.25">
      <c r="A90" s="66"/>
      <c r="B90" s="59"/>
      <c r="C90" s="59"/>
      <c r="D90" s="59"/>
      <c r="E90" s="59"/>
      <c r="F90" s="16" t="s">
        <v>24</v>
      </c>
      <c r="G90" s="30">
        <v>0</v>
      </c>
      <c r="H90" s="63"/>
    </row>
    <row r="91" spans="1:8" s="10" customFormat="1" x14ac:dyDescent="0.25">
      <c r="A91" s="67"/>
      <c r="B91" s="60"/>
      <c r="C91" s="60"/>
      <c r="D91" s="60"/>
      <c r="E91" s="60"/>
      <c r="F91" s="9" t="s">
        <v>4</v>
      </c>
      <c r="G91" s="30">
        <v>0</v>
      </c>
      <c r="H91" s="64"/>
    </row>
    <row r="92" spans="1:8" s="10" customFormat="1" ht="30" x14ac:dyDescent="0.25">
      <c r="A92" s="65" t="s">
        <v>77</v>
      </c>
      <c r="B92" s="58" t="s">
        <v>111</v>
      </c>
      <c r="C92" s="58" t="str">
        <f t="shared" si="5"/>
        <v>Начальник управления по вопросам жизнеобеспечения 
Семиглазов И.Н.</v>
      </c>
      <c r="D92" s="61">
        <v>44562</v>
      </c>
      <c r="E92" s="61">
        <v>44926</v>
      </c>
      <c r="F92" s="14" t="s">
        <v>6</v>
      </c>
      <c r="G92" s="29">
        <f>SUM(G93:G96)</f>
        <v>0</v>
      </c>
      <c r="H92" s="62" t="s">
        <v>33</v>
      </c>
    </row>
    <row r="93" spans="1:8" s="10" customFormat="1" x14ac:dyDescent="0.25">
      <c r="A93" s="66"/>
      <c r="B93" s="59"/>
      <c r="C93" s="59"/>
      <c r="D93" s="59"/>
      <c r="E93" s="59"/>
      <c r="F93" s="14" t="s">
        <v>5</v>
      </c>
      <c r="G93" s="30">
        <v>0</v>
      </c>
      <c r="H93" s="63"/>
    </row>
    <row r="94" spans="1:8" s="10" customFormat="1" x14ac:dyDescent="0.25">
      <c r="A94" s="66"/>
      <c r="B94" s="59"/>
      <c r="C94" s="59"/>
      <c r="D94" s="59"/>
      <c r="E94" s="59"/>
      <c r="F94" s="9" t="s">
        <v>3</v>
      </c>
      <c r="G94" s="30">
        <v>0</v>
      </c>
      <c r="H94" s="63"/>
    </row>
    <row r="95" spans="1:8" s="10" customFormat="1" ht="30" x14ac:dyDescent="0.25">
      <c r="A95" s="66"/>
      <c r="B95" s="59"/>
      <c r="C95" s="59"/>
      <c r="D95" s="59"/>
      <c r="E95" s="59"/>
      <c r="F95" s="16" t="s">
        <v>24</v>
      </c>
      <c r="G95" s="30">
        <v>0</v>
      </c>
      <c r="H95" s="63"/>
    </row>
    <row r="96" spans="1:8" s="10" customFormat="1" x14ac:dyDescent="0.25">
      <c r="A96" s="67"/>
      <c r="B96" s="60"/>
      <c r="C96" s="60"/>
      <c r="D96" s="60"/>
      <c r="E96" s="60"/>
      <c r="F96" s="9" t="s">
        <v>4</v>
      </c>
      <c r="G96" s="30">
        <v>0</v>
      </c>
      <c r="H96" s="64"/>
    </row>
    <row r="97" spans="1:8" s="10" customFormat="1" ht="30" x14ac:dyDescent="0.25">
      <c r="A97" s="65" t="s">
        <v>78</v>
      </c>
      <c r="B97" s="58" t="s">
        <v>79</v>
      </c>
      <c r="C97" s="58" t="str">
        <f t="shared" si="5"/>
        <v>Начальник управления по вопросам жизнеобеспечения 
Семиглазов И.Н.</v>
      </c>
      <c r="D97" s="61">
        <v>44562</v>
      </c>
      <c r="E97" s="61">
        <v>44926</v>
      </c>
      <c r="F97" s="14" t="s">
        <v>6</v>
      </c>
      <c r="G97" s="29">
        <f>SUM(G98:G101)</f>
        <v>0</v>
      </c>
      <c r="H97" s="62" t="s">
        <v>33</v>
      </c>
    </row>
    <row r="98" spans="1:8" s="10" customFormat="1" x14ac:dyDescent="0.25">
      <c r="A98" s="66"/>
      <c r="B98" s="59"/>
      <c r="C98" s="59"/>
      <c r="D98" s="59"/>
      <c r="E98" s="59"/>
      <c r="F98" s="14" t="s">
        <v>5</v>
      </c>
      <c r="G98" s="30">
        <v>0</v>
      </c>
      <c r="H98" s="63"/>
    </row>
    <row r="99" spans="1:8" s="10" customFormat="1" x14ac:dyDescent="0.25">
      <c r="A99" s="66"/>
      <c r="B99" s="59"/>
      <c r="C99" s="59"/>
      <c r="D99" s="59"/>
      <c r="E99" s="59"/>
      <c r="F99" s="9" t="s">
        <v>3</v>
      </c>
      <c r="G99" s="30">
        <v>0</v>
      </c>
      <c r="H99" s="63"/>
    </row>
    <row r="100" spans="1:8" s="10" customFormat="1" ht="30" x14ac:dyDescent="0.25">
      <c r="A100" s="66"/>
      <c r="B100" s="59"/>
      <c r="C100" s="59"/>
      <c r="D100" s="59"/>
      <c r="E100" s="59"/>
      <c r="F100" s="16" t="s">
        <v>24</v>
      </c>
      <c r="G100" s="30">
        <v>0</v>
      </c>
      <c r="H100" s="63"/>
    </row>
    <row r="101" spans="1:8" s="10" customFormat="1" x14ac:dyDescent="0.25">
      <c r="A101" s="67"/>
      <c r="B101" s="60"/>
      <c r="C101" s="60"/>
      <c r="D101" s="60"/>
      <c r="E101" s="60"/>
      <c r="F101" s="9" t="s">
        <v>4</v>
      </c>
      <c r="G101" s="30">
        <v>0</v>
      </c>
      <c r="H101" s="64"/>
    </row>
    <row r="102" spans="1:8" s="10" customFormat="1" ht="30" x14ac:dyDescent="0.25">
      <c r="A102" s="65" t="s">
        <v>80</v>
      </c>
      <c r="B102" s="58" t="s">
        <v>81</v>
      </c>
      <c r="C102" s="58" t="str">
        <f t="shared" si="5"/>
        <v>Начальник управления по вопросам жизнеобеспечения 
Семиглазов И.Н.</v>
      </c>
      <c r="D102" s="61">
        <v>44562</v>
      </c>
      <c r="E102" s="61">
        <v>44926</v>
      </c>
      <c r="F102" s="14" t="s">
        <v>6</v>
      </c>
      <c r="G102" s="29">
        <f>SUM(G103:G106)</f>
        <v>0</v>
      </c>
      <c r="H102" s="62" t="s">
        <v>33</v>
      </c>
    </row>
    <row r="103" spans="1:8" s="10" customFormat="1" x14ac:dyDescent="0.25">
      <c r="A103" s="66"/>
      <c r="B103" s="59"/>
      <c r="C103" s="59"/>
      <c r="D103" s="59"/>
      <c r="E103" s="59"/>
      <c r="F103" s="14" t="s">
        <v>5</v>
      </c>
      <c r="G103" s="30">
        <v>0</v>
      </c>
      <c r="H103" s="63"/>
    </row>
    <row r="104" spans="1:8" s="10" customFormat="1" x14ac:dyDescent="0.25">
      <c r="A104" s="66"/>
      <c r="B104" s="59"/>
      <c r="C104" s="59"/>
      <c r="D104" s="59"/>
      <c r="E104" s="59"/>
      <c r="F104" s="9" t="s">
        <v>3</v>
      </c>
      <c r="G104" s="30">
        <v>0</v>
      </c>
      <c r="H104" s="63"/>
    </row>
    <row r="105" spans="1:8" s="10" customFormat="1" ht="30" x14ac:dyDescent="0.25">
      <c r="A105" s="66"/>
      <c r="B105" s="59"/>
      <c r="C105" s="59"/>
      <c r="D105" s="59"/>
      <c r="E105" s="59"/>
      <c r="F105" s="16" t="s">
        <v>24</v>
      </c>
      <c r="G105" s="30">
        <v>0</v>
      </c>
      <c r="H105" s="63"/>
    </row>
    <row r="106" spans="1:8" s="10" customFormat="1" x14ac:dyDescent="0.25">
      <c r="A106" s="67"/>
      <c r="B106" s="60"/>
      <c r="C106" s="60"/>
      <c r="D106" s="60"/>
      <c r="E106" s="60"/>
      <c r="F106" s="9" t="s">
        <v>4</v>
      </c>
      <c r="G106" s="30">
        <v>0</v>
      </c>
      <c r="H106" s="64"/>
    </row>
    <row r="107" spans="1:8" s="10" customFormat="1" ht="30" x14ac:dyDescent="0.25">
      <c r="A107" s="65" t="s">
        <v>82</v>
      </c>
      <c r="B107" s="58" t="s">
        <v>110</v>
      </c>
      <c r="C107" s="58" t="str">
        <f t="shared" si="5"/>
        <v>Начальник управления по вопросам жизнеобеспечения 
Семиглазов И.Н.</v>
      </c>
      <c r="D107" s="61">
        <v>44562</v>
      </c>
      <c r="E107" s="61">
        <v>44926</v>
      </c>
      <c r="F107" s="14" t="s">
        <v>6</v>
      </c>
      <c r="G107" s="29">
        <f>SUM(G108:G111)</f>
        <v>0</v>
      </c>
      <c r="H107" s="62" t="s">
        <v>33</v>
      </c>
    </row>
    <row r="108" spans="1:8" s="10" customFormat="1" x14ac:dyDescent="0.25">
      <c r="A108" s="66"/>
      <c r="B108" s="59"/>
      <c r="C108" s="59"/>
      <c r="D108" s="59"/>
      <c r="E108" s="59"/>
      <c r="F108" s="14" t="s">
        <v>5</v>
      </c>
      <c r="G108" s="30">
        <v>0</v>
      </c>
      <c r="H108" s="63"/>
    </row>
    <row r="109" spans="1:8" s="10" customFormat="1" x14ac:dyDescent="0.25">
      <c r="A109" s="66"/>
      <c r="B109" s="59"/>
      <c r="C109" s="59"/>
      <c r="D109" s="59"/>
      <c r="E109" s="59"/>
      <c r="F109" s="9" t="s">
        <v>3</v>
      </c>
      <c r="G109" s="30">
        <v>0</v>
      </c>
      <c r="H109" s="63"/>
    </row>
    <row r="110" spans="1:8" s="10" customFormat="1" ht="30" x14ac:dyDescent="0.25">
      <c r="A110" s="66"/>
      <c r="B110" s="59"/>
      <c r="C110" s="59"/>
      <c r="D110" s="59"/>
      <c r="E110" s="59"/>
      <c r="F110" s="16" t="s">
        <v>24</v>
      </c>
      <c r="G110" s="30">
        <v>0</v>
      </c>
      <c r="H110" s="63"/>
    </row>
    <row r="111" spans="1:8" s="10" customFormat="1" x14ac:dyDescent="0.25">
      <c r="A111" s="67"/>
      <c r="B111" s="60"/>
      <c r="C111" s="60"/>
      <c r="D111" s="60"/>
      <c r="E111" s="60"/>
      <c r="F111" s="9" t="s">
        <v>4</v>
      </c>
      <c r="G111" s="30">
        <v>0</v>
      </c>
      <c r="H111" s="64"/>
    </row>
    <row r="112" spans="1:8" s="10" customFormat="1" ht="30" x14ac:dyDescent="0.25">
      <c r="A112" s="65" t="s">
        <v>84</v>
      </c>
      <c r="B112" s="58" t="s">
        <v>83</v>
      </c>
      <c r="C112" s="58" t="str">
        <f t="shared" si="5"/>
        <v>Начальник управления по вопросам жизнеобеспечения 
Семиглазов И.Н.</v>
      </c>
      <c r="D112" s="61">
        <v>44562</v>
      </c>
      <c r="E112" s="61">
        <v>44926</v>
      </c>
      <c r="F112" s="14" t="s">
        <v>6</v>
      </c>
      <c r="G112" s="29">
        <f>SUM(G113:G116)</f>
        <v>0</v>
      </c>
      <c r="H112" s="62" t="s">
        <v>33</v>
      </c>
    </row>
    <row r="113" spans="1:8" s="10" customFormat="1" x14ac:dyDescent="0.25">
      <c r="A113" s="66"/>
      <c r="B113" s="59"/>
      <c r="C113" s="59"/>
      <c r="D113" s="59"/>
      <c r="E113" s="59"/>
      <c r="F113" s="14" t="s">
        <v>5</v>
      </c>
      <c r="G113" s="30">
        <v>0</v>
      </c>
      <c r="H113" s="63"/>
    </row>
    <row r="114" spans="1:8" s="10" customFormat="1" x14ac:dyDescent="0.25">
      <c r="A114" s="66"/>
      <c r="B114" s="59"/>
      <c r="C114" s="59"/>
      <c r="D114" s="59"/>
      <c r="E114" s="59"/>
      <c r="F114" s="9" t="s">
        <v>3</v>
      </c>
      <c r="G114" s="30">
        <v>0</v>
      </c>
      <c r="H114" s="63"/>
    </row>
    <row r="115" spans="1:8" s="10" customFormat="1" ht="30" x14ac:dyDescent="0.25">
      <c r="A115" s="66"/>
      <c r="B115" s="59"/>
      <c r="C115" s="59"/>
      <c r="D115" s="59"/>
      <c r="E115" s="59"/>
      <c r="F115" s="16" t="s">
        <v>24</v>
      </c>
      <c r="G115" s="30">
        <v>0</v>
      </c>
      <c r="H115" s="63"/>
    </row>
    <row r="116" spans="1:8" s="10" customFormat="1" x14ac:dyDescent="0.25">
      <c r="A116" s="67"/>
      <c r="B116" s="60"/>
      <c r="C116" s="60"/>
      <c r="D116" s="60"/>
      <c r="E116" s="60"/>
      <c r="F116" s="9" t="s">
        <v>4</v>
      </c>
      <c r="G116" s="30">
        <v>0</v>
      </c>
      <c r="H116" s="64"/>
    </row>
    <row r="117" spans="1:8" s="10" customFormat="1" ht="30" x14ac:dyDescent="0.25">
      <c r="A117" s="65" t="s">
        <v>86</v>
      </c>
      <c r="B117" s="58" t="s">
        <v>85</v>
      </c>
      <c r="C117" s="58" t="str">
        <f t="shared" si="5"/>
        <v>Начальник управления по вопросам жизнеобеспечения 
Семиглазов И.Н.</v>
      </c>
      <c r="D117" s="61">
        <v>44562</v>
      </c>
      <c r="E117" s="61">
        <v>44926</v>
      </c>
      <c r="F117" s="14" t="s">
        <v>6</v>
      </c>
      <c r="G117" s="29">
        <f>SUM(G118:G121)</f>
        <v>0</v>
      </c>
      <c r="H117" s="62" t="s">
        <v>33</v>
      </c>
    </row>
    <row r="118" spans="1:8" s="10" customFormat="1" x14ac:dyDescent="0.25">
      <c r="A118" s="66"/>
      <c r="B118" s="59"/>
      <c r="C118" s="59"/>
      <c r="D118" s="59"/>
      <c r="E118" s="59"/>
      <c r="F118" s="14" t="s">
        <v>5</v>
      </c>
      <c r="G118" s="30">
        <v>0</v>
      </c>
      <c r="H118" s="63"/>
    </row>
    <row r="119" spans="1:8" s="10" customFormat="1" x14ac:dyDescent="0.25">
      <c r="A119" s="66"/>
      <c r="B119" s="59"/>
      <c r="C119" s="59"/>
      <c r="D119" s="59"/>
      <c r="E119" s="59"/>
      <c r="F119" s="9" t="s">
        <v>3</v>
      </c>
      <c r="G119" s="30">
        <v>0</v>
      </c>
      <c r="H119" s="63"/>
    </row>
    <row r="120" spans="1:8" s="10" customFormat="1" ht="30" x14ac:dyDescent="0.25">
      <c r="A120" s="66"/>
      <c r="B120" s="59"/>
      <c r="C120" s="59"/>
      <c r="D120" s="59"/>
      <c r="E120" s="59"/>
      <c r="F120" s="16" t="s">
        <v>24</v>
      </c>
      <c r="G120" s="30">
        <v>0</v>
      </c>
      <c r="H120" s="63"/>
    </row>
    <row r="121" spans="1:8" s="10" customFormat="1" x14ac:dyDescent="0.25">
      <c r="A121" s="67"/>
      <c r="B121" s="60"/>
      <c r="C121" s="60"/>
      <c r="D121" s="60"/>
      <c r="E121" s="60"/>
      <c r="F121" s="9" t="s">
        <v>4</v>
      </c>
      <c r="G121" s="30">
        <v>0</v>
      </c>
      <c r="H121" s="64"/>
    </row>
    <row r="122" spans="1:8" s="10" customFormat="1" ht="30" x14ac:dyDescent="0.25">
      <c r="A122" s="65" t="s">
        <v>87</v>
      </c>
      <c r="B122" s="58" t="s">
        <v>88</v>
      </c>
      <c r="C122" s="58" t="str">
        <f t="shared" si="5"/>
        <v>Начальник управления по вопросам жизнеобеспечения 
Семиглазов И.Н.</v>
      </c>
      <c r="D122" s="61">
        <v>44562</v>
      </c>
      <c r="E122" s="61">
        <v>44926</v>
      </c>
      <c r="F122" s="14" t="s">
        <v>6</v>
      </c>
      <c r="G122" s="29">
        <f>SUM(G123:G126)</f>
        <v>0</v>
      </c>
      <c r="H122" s="62" t="s">
        <v>33</v>
      </c>
    </row>
    <row r="123" spans="1:8" s="10" customFormat="1" x14ac:dyDescent="0.25">
      <c r="A123" s="66"/>
      <c r="B123" s="59"/>
      <c r="C123" s="59"/>
      <c r="D123" s="59"/>
      <c r="E123" s="59"/>
      <c r="F123" s="14" t="s">
        <v>5</v>
      </c>
      <c r="G123" s="30">
        <v>0</v>
      </c>
      <c r="H123" s="63"/>
    </row>
    <row r="124" spans="1:8" s="10" customFormat="1" x14ac:dyDescent="0.25">
      <c r="A124" s="66"/>
      <c r="B124" s="59"/>
      <c r="C124" s="59"/>
      <c r="D124" s="59"/>
      <c r="E124" s="59"/>
      <c r="F124" s="9" t="s">
        <v>3</v>
      </c>
      <c r="G124" s="30">
        <v>0</v>
      </c>
      <c r="H124" s="63"/>
    </row>
    <row r="125" spans="1:8" s="10" customFormat="1" ht="30" x14ac:dyDescent="0.25">
      <c r="A125" s="66"/>
      <c r="B125" s="59"/>
      <c r="C125" s="59"/>
      <c r="D125" s="59"/>
      <c r="E125" s="59"/>
      <c r="F125" s="16" t="s">
        <v>24</v>
      </c>
      <c r="G125" s="30">
        <v>0</v>
      </c>
      <c r="H125" s="63"/>
    </row>
    <row r="126" spans="1:8" s="10" customFormat="1" x14ac:dyDescent="0.25">
      <c r="A126" s="67"/>
      <c r="B126" s="60"/>
      <c r="C126" s="60"/>
      <c r="D126" s="60"/>
      <c r="E126" s="60"/>
      <c r="F126" s="9" t="s">
        <v>4</v>
      </c>
      <c r="G126" s="30">
        <v>0</v>
      </c>
      <c r="H126" s="64"/>
    </row>
    <row r="127" spans="1:8" s="10" customFormat="1" ht="30" x14ac:dyDescent="0.25">
      <c r="A127" s="65" t="s">
        <v>89</v>
      </c>
      <c r="B127" s="58" t="s">
        <v>90</v>
      </c>
      <c r="C127" s="58" t="str">
        <f t="shared" si="5"/>
        <v>Начальник управления по вопросам жизнеобеспечения 
Семиглазов И.Н.</v>
      </c>
      <c r="D127" s="61">
        <v>44562</v>
      </c>
      <c r="E127" s="61">
        <v>44926</v>
      </c>
      <c r="F127" s="14" t="s">
        <v>6</v>
      </c>
      <c r="G127" s="29">
        <f>SUM(G128:G131)</f>
        <v>0</v>
      </c>
      <c r="H127" s="62" t="s">
        <v>33</v>
      </c>
    </row>
    <row r="128" spans="1:8" s="10" customFormat="1" x14ac:dyDescent="0.25">
      <c r="A128" s="66"/>
      <c r="B128" s="59"/>
      <c r="C128" s="59"/>
      <c r="D128" s="59"/>
      <c r="E128" s="59"/>
      <c r="F128" s="14" t="s">
        <v>5</v>
      </c>
      <c r="G128" s="30">
        <v>0</v>
      </c>
      <c r="H128" s="63"/>
    </row>
    <row r="129" spans="1:8" s="10" customFormat="1" x14ac:dyDescent="0.25">
      <c r="A129" s="66"/>
      <c r="B129" s="59"/>
      <c r="C129" s="59"/>
      <c r="D129" s="59"/>
      <c r="E129" s="59"/>
      <c r="F129" s="9" t="s">
        <v>3</v>
      </c>
      <c r="G129" s="30">
        <v>0</v>
      </c>
      <c r="H129" s="63"/>
    </row>
    <row r="130" spans="1:8" s="10" customFormat="1" ht="30" x14ac:dyDescent="0.25">
      <c r="A130" s="66"/>
      <c r="B130" s="59"/>
      <c r="C130" s="59"/>
      <c r="D130" s="59"/>
      <c r="E130" s="59"/>
      <c r="F130" s="16" t="s">
        <v>24</v>
      </c>
      <c r="G130" s="30">
        <v>0</v>
      </c>
      <c r="H130" s="63"/>
    </row>
    <row r="131" spans="1:8" s="10" customFormat="1" x14ac:dyDescent="0.25">
      <c r="A131" s="67"/>
      <c r="B131" s="60"/>
      <c r="C131" s="60"/>
      <c r="D131" s="60"/>
      <c r="E131" s="60"/>
      <c r="F131" s="9" t="s">
        <v>4</v>
      </c>
      <c r="G131" s="30">
        <v>0</v>
      </c>
      <c r="H131" s="64"/>
    </row>
    <row r="132" spans="1:8" s="10" customFormat="1" ht="30" x14ac:dyDescent="0.25">
      <c r="A132" s="65" t="s">
        <v>91</v>
      </c>
      <c r="B132" s="58" t="s">
        <v>93</v>
      </c>
      <c r="C132" s="58" t="str">
        <f t="shared" si="5"/>
        <v>Начальник управления по вопросам жизнеобеспечения 
Семиглазов И.Н.</v>
      </c>
      <c r="D132" s="61">
        <v>44562</v>
      </c>
      <c r="E132" s="61">
        <v>44926</v>
      </c>
      <c r="F132" s="14" t="s">
        <v>6</v>
      </c>
      <c r="G132" s="29">
        <f>SUM(G133:G136)</f>
        <v>0</v>
      </c>
      <c r="H132" s="62" t="s">
        <v>33</v>
      </c>
    </row>
    <row r="133" spans="1:8" s="10" customFormat="1" x14ac:dyDescent="0.25">
      <c r="A133" s="66"/>
      <c r="B133" s="59"/>
      <c r="C133" s="59"/>
      <c r="D133" s="59"/>
      <c r="E133" s="59"/>
      <c r="F133" s="14" t="s">
        <v>5</v>
      </c>
      <c r="G133" s="30">
        <v>0</v>
      </c>
      <c r="H133" s="63"/>
    </row>
    <row r="134" spans="1:8" s="10" customFormat="1" x14ac:dyDescent="0.25">
      <c r="A134" s="66"/>
      <c r="B134" s="59"/>
      <c r="C134" s="59"/>
      <c r="D134" s="59"/>
      <c r="E134" s="59"/>
      <c r="F134" s="9" t="s">
        <v>3</v>
      </c>
      <c r="G134" s="30">
        <v>0</v>
      </c>
      <c r="H134" s="63"/>
    </row>
    <row r="135" spans="1:8" s="10" customFormat="1" ht="30" x14ac:dyDescent="0.25">
      <c r="A135" s="66"/>
      <c r="B135" s="59"/>
      <c r="C135" s="59"/>
      <c r="D135" s="59"/>
      <c r="E135" s="59"/>
      <c r="F135" s="16" t="s">
        <v>24</v>
      </c>
      <c r="G135" s="30">
        <v>0</v>
      </c>
      <c r="H135" s="63"/>
    </row>
    <row r="136" spans="1:8" s="10" customFormat="1" x14ac:dyDescent="0.25">
      <c r="A136" s="67"/>
      <c r="B136" s="60"/>
      <c r="C136" s="60"/>
      <c r="D136" s="60"/>
      <c r="E136" s="60"/>
      <c r="F136" s="9" t="s">
        <v>4</v>
      </c>
      <c r="G136" s="30">
        <v>0</v>
      </c>
      <c r="H136" s="64"/>
    </row>
    <row r="137" spans="1:8" s="10" customFormat="1" ht="30" x14ac:dyDescent="0.25">
      <c r="A137" s="65" t="s">
        <v>92</v>
      </c>
      <c r="B137" s="58" t="s">
        <v>97</v>
      </c>
      <c r="C137" s="58" t="str">
        <f t="shared" si="5"/>
        <v>Начальник управления по вопросам жизнеобеспечения 
Семиглазов И.Н.</v>
      </c>
      <c r="D137" s="61">
        <v>44562</v>
      </c>
      <c r="E137" s="61">
        <v>44926</v>
      </c>
      <c r="F137" s="14" t="s">
        <v>6</v>
      </c>
      <c r="G137" s="29">
        <f>SUM(G138:G141)</f>
        <v>0</v>
      </c>
      <c r="H137" s="62" t="s">
        <v>33</v>
      </c>
    </row>
    <row r="138" spans="1:8" s="10" customFormat="1" x14ac:dyDescent="0.25">
      <c r="A138" s="66"/>
      <c r="B138" s="59"/>
      <c r="C138" s="59"/>
      <c r="D138" s="59"/>
      <c r="E138" s="59"/>
      <c r="F138" s="14" t="s">
        <v>5</v>
      </c>
      <c r="G138" s="30">
        <v>0</v>
      </c>
      <c r="H138" s="63"/>
    </row>
    <row r="139" spans="1:8" s="10" customFormat="1" x14ac:dyDescent="0.25">
      <c r="A139" s="66"/>
      <c r="B139" s="59"/>
      <c r="C139" s="59"/>
      <c r="D139" s="59"/>
      <c r="E139" s="59"/>
      <c r="F139" s="9" t="s">
        <v>3</v>
      </c>
      <c r="G139" s="30">
        <v>0</v>
      </c>
      <c r="H139" s="63"/>
    </row>
    <row r="140" spans="1:8" s="10" customFormat="1" ht="30" x14ac:dyDescent="0.25">
      <c r="A140" s="66"/>
      <c r="B140" s="59"/>
      <c r="C140" s="59"/>
      <c r="D140" s="59"/>
      <c r="E140" s="59"/>
      <c r="F140" s="16" t="s">
        <v>24</v>
      </c>
      <c r="G140" s="30">
        <v>0</v>
      </c>
      <c r="H140" s="63"/>
    </row>
    <row r="141" spans="1:8" s="10" customFormat="1" x14ac:dyDescent="0.25">
      <c r="A141" s="67"/>
      <c r="B141" s="60"/>
      <c r="C141" s="60"/>
      <c r="D141" s="60"/>
      <c r="E141" s="60"/>
      <c r="F141" s="9" t="s">
        <v>4</v>
      </c>
      <c r="G141" s="30">
        <v>0</v>
      </c>
      <c r="H141" s="64"/>
    </row>
    <row r="142" spans="1:8" s="10" customFormat="1" ht="30" x14ac:dyDescent="0.25">
      <c r="A142" s="65" t="s">
        <v>94</v>
      </c>
      <c r="B142" s="58" t="s">
        <v>96</v>
      </c>
      <c r="C142" s="58" t="str">
        <f t="shared" si="5"/>
        <v>Начальник управления по вопросам жизнеобеспечения 
Семиглазов И.Н.</v>
      </c>
      <c r="D142" s="61">
        <v>44562</v>
      </c>
      <c r="E142" s="61">
        <v>44926</v>
      </c>
      <c r="F142" s="14" t="s">
        <v>6</v>
      </c>
      <c r="G142" s="29">
        <f>SUM(G143:G146)</f>
        <v>0</v>
      </c>
      <c r="H142" s="62" t="s">
        <v>33</v>
      </c>
    </row>
    <row r="143" spans="1:8" s="10" customFormat="1" x14ac:dyDescent="0.25">
      <c r="A143" s="66"/>
      <c r="B143" s="59"/>
      <c r="C143" s="59"/>
      <c r="D143" s="59"/>
      <c r="E143" s="59"/>
      <c r="F143" s="14" t="s">
        <v>5</v>
      </c>
      <c r="G143" s="30">
        <v>0</v>
      </c>
      <c r="H143" s="63"/>
    </row>
    <row r="144" spans="1:8" s="10" customFormat="1" x14ac:dyDescent="0.25">
      <c r="A144" s="66"/>
      <c r="B144" s="59"/>
      <c r="C144" s="59"/>
      <c r="D144" s="59"/>
      <c r="E144" s="59"/>
      <c r="F144" s="9" t="s">
        <v>3</v>
      </c>
      <c r="G144" s="30">
        <v>0</v>
      </c>
      <c r="H144" s="63"/>
    </row>
    <row r="145" spans="1:8" s="10" customFormat="1" ht="30" x14ac:dyDescent="0.25">
      <c r="A145" s="66"/>
      <c r="B145" s="59"/>
      <c r="C145" s="59"/>
      <c r="D145" s="59"/>
      <c r="E145" s="59"/>
      <c r="F145" s="16" t="s">
        <v>24</v>
      </c>
      <c r="G145" s="30">
        <v>0</v>
      </c>
      <c r="H145" s="63"/>
    </row>
    <row r="146" spans="1:8" s="10" customFormat="1" x14ac:dyDescent="0.25">
      <c r="A146" s="67"/>
      <c r="B146" s="60"/>
      <c r="C146" s="60"/>
      <c r="D146" s="60"/>
      <c r="E146" s="60"/>
      <c r="F146" s="9" t="s">
        <v>4</v>
      </c>
      <c r="G146" s="30">
        <v>0</v>
      </c>
      <c r="H146" s="64"/>
    </row>
    <row r="147" spans="1:8" s="10" customFormat="1" ht="30" x14ac:dyDescent="0.25">
      <c r="A147" s="65" t="s">
        <v>95</v>
      </c>
      <c r="B147" s="58" t="s">
        <v>99</v>
      </c>
      <c r="C147" s="58" t="str">
        <f t="shared" si="5"/>
        <v>Начальник управления по вопросам жизнеобеспечения 
Семиглазов И.Н.</v>
      </c>
      <c r="D147" s="61">
        <v>44562</v>
      </c>
      <c r="E147" s="61">
        <v>44926</v>
      </c>
      <c r="F147" s="14" t="s">
        <v>6</v>
      </c>
      <c r="G147" s="29">
        <f>SUM(G148:G151)</f>
        <v>0</v>
      </c>
      <c r="H147" s="62" t="s">
        <v>33</v>
      </c>
    </row>
    <row r="148" spans="1:8" s="10" customFormat="1" x14ac:dyDescent="0.25">
      <c r="A148" s="66"/>
      <c r="B148" s="59"/>
      <c r="C148" s="59"/>
      <c r="D148" s="59"/>
      <c r="E148" s="59"/>
      <c r="F148" s="14" t="s">
        <v>5</v>
      </c>
      <c r="G148" s="30">
        <v>0</v>
      </c>
      <c r="H148" s="63"/>
    </row>
    <row r="149" spans="1:8" s="10" customFormat="1" x14ac:dyDescent="0.25">
      <c r="A149" s="66"/>
      <c r="B149" s="59"/>
      <c r="C149" s="59"/>
      <c r="D149" s="59"/>
      <c r="E149" s="59"/>
      <c r="F149" s="9" t="s">
        <v>3</v>
      </c>
      <c r="G149" s="30">
        <v>0</v>
      </c>
      <c r="H149" s="63"/>
    </row>
    <row r="150" spans="1:8" s="10" customFormat="1" ht="30" x14ac:dyDescent="0.25">
      <c r="A150" s="66"/>
      <c r="B150" s="59"/>
      <c r="C150" s="59"/>
      <c r="D150" s="59"/>
      <c r="E150" s="59"/>
      <c r="F150" s="16" t="s">
        <v>24</v>
      </c>
      <c r="G150" s="30">
        <v>0</v>
      </c>
      <c r="H150" s="63"/>
    </row>
    <row r="151" spans="1:8" s="10" customFormat="1" x14ac:dyDescent="0.25">
      <c r="A151" s="67"/>
      <c r="B151" s="60"/>
      <c r="C151" s="60"/>
      <c r="D151" s="60"/>
      <c r="E151" s="60"/>
      <c r="F151" s="9" t="s">
        <v>4</v>
      </c>
      <c r="G151" s="30">
        <v>0</v>
      </c>
      <c r="H151" s="64"/>
    </row>
    <row r="152" spans="1:8" s="10" customFormat="1" ht="30" x14ac:dyDescent="0.25">
      <c r="A152" s="65" t="s">
        <v>98</v>
      </c>
      <c r="B152" s="58" t="s">
        <v>101</v>
      </c>
      <c r="C152" s="58" t="str">
        <f t="shared" si="5"/>
        <v>Начальник управления по вопросам жизнеобеспечения 
Семиглазов И.Н.</v>
      </c>
      <c r="D152" s="61">
        <v>44562</v>
      </c>
      <c r="E152" s="61">
        <v>44926</v>
      </c>
      <c r="F152" s="14" t="s">
        <v>6</v>
      </c>
      <c r="G152" s="29">
        <f>SUM(G153:G156)</f>
        <v>0</v>
      </c>
      <c r="H152" s="62" t="s">
        <v>33</v>
      </c>
    </row>
    <row r="153" spans="1:8" s="10" customFormat="1" x14ac:dyDescent="0.25">
      <c r="A153" s="66"/>
      <c r="B153" s="59"/>
      <c r="C153" s="59"/>
      <c r="D153" s="59"/>
      <c r="E153" s="59"/>
      <c r="F153" s="14" t="s">
        <v>5</v>
      </c>
      <c r="G153" s="30">
        <v>0</v>
      </c>
      <c r="H153" s="63"/>
    </row>
    <row r="154" spans="1:8" s="10" customFormat="1" x14ac:dyDescent="0.25">
      <c r="A154" s="66"/>
      <c r="B154" s="59"/>
      <c r="C154" s="59"/>
      <c r="D154" s="59"/>
      <c r="E154" s="59"/>
      <c r="F154" s="9" t="s">
        <v>3</v>
      </c>
      <c r="G154" s="30">
        <v>0</v>
      </c>
      <c r="H154" s="63"/>
    </row>
    <row r="155" spans="1:8" s="10" customFormat="1" ht="30" x14ac:dyDescent="0.25">
      <c r="A155" s="66"/>
      <c r="B155" s="59"/>
      <c r="C155" s="59"/>
      <c r="D155" s="59"/>
      <c r="E155" s="59"/>
      <c r="F155" s="16" t="s">
        <v>24</v>
      </c>
      <c r="G155" s="30">
        <v>0</v>
      </c>
      <c r="H155" s="63"/>
    </row>
    <row r="156" spans="1:8" s="10" customFormat="1" x14ac:dyDescent="0.25">
      <c r="A156" s="67"/>
      <c r="B156" s="60"/>
      <c r="C156" s="60"/>
      <c r="D156" s="60"/>
      <c r="E156" s="60"/>
      <c r="F156" s="9" t="s">
        <v>4</v>
      </c>
      <c r="G156" s="30">
        <v>0</v>
      </c>
      <c r="H156" s="64"/>
    </row>
    <row r="157" spans="1:8" s="10" customFormat="1" ht="30" x14ac:dyDescent="0.25">
      <c r="A157" s="65" t="s">
        <v>100</v>
      </c>
      <c r="B157" s="58" t="s">
        <v>103</v>
      </c>
      <c r="C157" s="58" t="str">
        <f t="shared" si="5"/>
        <v>Начальник управления по вопросам жизнеобеспечения 
Семиглазов И.Н.</v>
      </c>
      <c r="D157" s="61">
        <v>44562</v>
      </c>
      <c r="E157" s="61">
        <v>44926</v>
      </c>
      <c r="F157" s="14" t="s">
        <v>6</v>
      </c>
      <c r="G157" s="29">
        <f>SUM(G158:G161)</f>
        <v>0</v>
      </c>
      <c r="H157" s="62" t="s">
        <v>33</v>
      </c>
    </row>
    <row r="158" spans="1:8" s="10" customFormat="1" x14ac:dyDescent="0.25">
      <c r="A158" s="66"/>
      <c r="B158" s="59"/>
      <c r="C158" s="59"/>
      <c r="D158" s="59"/>
      <c r="E158" s="59"/>
      <c r="F158" s="14" t="s">
        <v>5</v>
      </c>
      <c r="G158" s="30">
        <v>0</v>
      </c>
      <c r="H158" s="63"/>
    </row>
    <row r="159" spans="1:8" s="10" customFormat="1" x14ac:dyDescent="0.25">
      <c r="A159" s="66"/>
      <c r="B159" s="59"/>
      <c r="C159" s="59"/>
      <c r="D159" s="59"/>
      <c r="E159" s="59"/>
      <c r="F159" s="9" t="s">
        <v>3</v>
      </c>
      <c r="G159" s="30">
        <v>0</v>
      </c>
      <c r="H159" s="63"/>
    </row>
    <row r="160" spans="1:8" s="10" customFormat="1" ht="30" x14ac:dyDescent="0.25">
      <c r="A160" s="66"/>
      <c r="B160" s="59"/>
      <c r="C160" s="59"/>
      <c r="D160" s="59"/>
      <c r="E160" s="59"/>
      <c r="F160" s="16" t="s">
        <v>24</v>
      </c>
      <c r="G160" s="30">
        <v>0</v>
      </c>
      <c r="H160" s="63"/>
    </row>
    <row r="161" spans="1:8" s="10" customFormat="1" x14ac:dyDescent="0.25">
      <c r="A161" s="67"/>
      <c r="B161" s="60"/>
      <c r="C161" s="60"/>
      <c r="D161" s="60"/>
      <c r="E161" s="60"/>
      <c r="F161" s="9" t="s">
        <v>4</v>
      </c>
      <c r="G161" s="30">
        <v>0</v>
      </c>
      <c r="H161" s="64"/>
    </row>
    <row r="162" spans="1:8" s="10" customFormat="1" ht="30" x14ac:dyDescent="0.25">
      <c r="A162" s="65" t="s">
        <v>102</v>
      </c>
      <c r="B162" s="58" t="s">
        <v>114</v>
      </c>
      <c r="C162" s="58" t="str">
        <f t="shared" si="5"/>
        <v>Начальник управления по вопросам жизнеобеспечения 
Семиглазов И.Н.</v>
      </c>
      <c r="D162" s="61">
        <v>44562</v>
      </c>
      <c r="E162" s="61">
        <v>44926</v>
      </c>
      <c r="F162" s="14" t="s">
        <v>6</v>
      </c>
      <c r="G162" s="29">
        <f>SUM(G163:G166)</f>
        <v>0</v>
      </c>
      <c r="H162" s="62" t="s">
        <v>33</v>
      </c>
    </row>
    <row r="163" spans="1:8" s="10" customFormat="1" x14ac:dyDescent="0.25">
      <c r="A163" s="66"/>
      <c r="B163" s="59"/>
      <c r="C163" s="59"/>
      <c r="D163" s="59"/>
      <c r="E163" s="59"/>
      <c r="F163" s="14" t="s">
        <v>5</v>
      </c>
      <c r="G163" s="30">
        <v>0</v>
      </c>
      <c r="H163" s="63"/>
    </row>
    <row r="164" spans="1:8" s="10" customFormat="1" x14ac:dyDescent="0.25">
      <c r="A164" s="66"/>
      <c r="B164" s="59"/>
      <c r="C164" s="59"/>
      <c r="D164" s="59"/>
      <c r="E164" s="59"/>
      <c r="F164" s="9" t="s">
        <v>3</v>
      </c>
      <c r="G164" s="30">
        <v>0</v>
      </c>
      <c r="H164" s="63"/>
    </row>
    <row r="165" spans="1:8" s="10" customFormat="1" ht="30" x14ac:dyDescent="0.25">
      <c r="A165" s="66"/>
      <c r="B165" s="59"/>
      <c r="C165" s="59"/>
      <c r="D165" s="59"/>
      <c r="E165" s="59"/>
      <c r="F165" s="16" t="s">
        <v>24</v>
      </c>
      <c r="G165" s="30">
        <v>0</v>
      </c>
      <c r="H165" s="63"/>
    </row>
    <row r="166" spans="1:8" s="10" customFormat="1" x14ac:dyDescent="0.25">
      <c r="A166" s="67"/>
      <c r="B166" s="60"/>
      <c r="C166" s="60"/>
      <c r="D166" s="60"/>
      <c r="E166" s="60"/>
      <c r="F166" s="9" t="s">
        <v>4</v>
      </c>
      <c r="G166" s="30">
        <v>0</v>
      </c>
      <c r="H166" s="64"/>
    </row>
    <row r="167" spans="1:8" s="10" customFormat="1" ht="30" x14ac:dyDescent="0.25">
      <c r="A167" s="65" t="s">
        <v>104</v>
      </c>
      <c r="B167" s="58" t="s">
        <v>112</v>
      </c>
      <c r="C167" s="58" t="str">
        <f t="shared" si="5"/>
        <v>Начальник управления по вопросам жизнеобеспечения 
Семиглазов И.Н.</v>
      </c>
      <c r="D167" s="61">
        <v>44562</v>
      </c>
      <c r="E167" s="61">
        <v>44926</v>
      </c>
      <c r="F167" s="14" t="s">
        <v>6</v>
      </c>
      <c r="G167" s="29">
        <f>SUM(G168:G171)</f>
        <v>0</v>
      </c>
      <c r="H167" s="62" t="s">
        <v>33</v>
      </c>
    </row>
    <row r="168" spans="1:8" s="10" customFormat="1" x14ac:dyDescent="0.25">
      <c r="A168" s="66"/>
      <c r="B168" s="59"/>
      <c r="C168" s="59"/>
      <c r="D168" s="59"/>
      <c r="E168" s="59"/>
      <c r="F168" s="14" t="s">
        <v>5</v>
      </c>
      <c r="G168" s="30">
        <v>0</v>
      </c>
      <c r="H168" s="63"/>
    </row>
    <row r="169" spans="1:8" s="10" customFormat="1" x14ac:dyDescent="0.25">
      <c r="A169" s="66"/>
      <c r="B169" s="59"/>
      <c r="C169" s="59"/>
      <c r="D169" s="59"/>
      <c r="E169" s="59"/>
      <c r="F169" s="9" t="s">
        <v>3</v>
      </c>
      <c r="G169" s="30">
        <v>0</v>
      </c>
      <c r="H169" s="63"/>
    </row>
    <row r="170" spans="1:8" s="10" customFormat="1" ht="30" x14ac:dyDescent="0.25">
      <c r="A170" s="66"/>
      <c r="B170" s="59"/>
      <c r="C170" s="59"/>
      <c r="D170" s="59"/>
      <c r="E170" s="59"/>
      <c r="F170" s="16" t="s">
        <v>24</v>
      </c>
      <c r="G170" s="30">
        <v>0</v>
      </c>
      <c r="H170" s="63"/>
    </row>
    <row r="171" spans="1:8" s="10" customFormat="1" x14ac:dyDescent="0.25">
      <c r="A171" s="67"/>
      <c r="B171" s="60"/>
      <c r="C171" s="60"/>
      <c r="D171" s="60"/>
      <c r="E171" s="60"/>
      <c r="F171" s="9" t="s">
        <v>4</v>
      </c>
      <c r="G171" s="30">
        <v>0</v>
      </c>
      <c r="H171" s="64"/>
    </row>
    <row r="172" spans="1:8" s="10" customFormat="1" ht="30" x14ac:dyDescent="0.25">
      <c r="A172" s="65" t="s">
        <v>105</v>
      </c>
      <c r="B172" s="58" t="s">
        <v>113</v>
      </c>
      <c r="C172" s="58" t="str">
        <f t="shared" si="5"/>
        <v>Начальник управления по вопросам жизнеобеспечения 
Семиглазов И.Н.</v>
      </c>
      <c r="D172" s="61">
        <v>44562</v>
      </c>
      <c r="E172" s="61">
        <v>44926</v>
      </c>
      <c r="F172" s="14" t="s">
        <v>6</v>
      </c>
      <c r="G172" s="29">
        <f>SUM(G173:G176)</f>
        <v>0</v>
      </c>
      <c r="H172" s="62" t="s">
        <v>33</v>
      </c>
    </row>
    <row r="173" spans="1:8" s="10" customFormat="1" x14ac:dyDescent="0.25">
      <c r="A173" s="66"/>
      <c r="B173" s="59"/>
      <c r="C173" s="59"/>
      <c r="D173" s="59"/>
      <c r="E173" s="59"/>
      <c r="F173" s="14" t="s">
        <v>5</v>
      </c>
      <c r="G173" s="30">
        <v>0</v>
      </c>
      <c r="H173" s="63"/>
    </row>
    <row r="174" spans="1:8" s="10" customFormat="1" x14ac:dyDescent="0.25">
      <c r="A174" s="66"/>
      <c r="B174" s="59"/>
      <c r="C174" s="59"/>
      <c r="D174" s="59"/>
      <c r="E174" s="59"/>
      <c r="F174" s="9" t="s">
        <v>3</v>
      </c>
      <c r="G174" s="30">
        <v>0</v>
      </c>
      <c r="H174" s="63"/>
    </row>
    <row r="175" spans="1:8" s="10" customFormat="1" ht="30" x14ac:dyDescent="0.25">
      <c r="A175" s="66"/>
      <c r="B175" s="59"/>
      <c r="C175" s="59"/>
      <c r="D175" s="59"/>
      <c r="E175" s="59"/>
      <c r="F175" s="16" t="s">
        <v>24</v>
      </c>
      <c r="G175" s="30">
        <v>0</v>
      </c>
      <c r="H175" s="63"/>
    </row>
    <row r="176" spans="1:8" s="10" customFormat="1" x14ac:dyDescent="0.25">
      <c r="A176" s="67"/>
      <c r="B176" s="60"/>
      <c r="C176" s="60"/>
      <c r="D176" s="60"/>
      <c r="E176" s="60"/>
      <c r="F176" s="9" t="s">
        <v>4</v>
      </c>
      <c r="G176" s="30">
        <v>0</v>
      </c>
      <c r="H176" s="64"/>
    </row>
    <row r="177" spans="1:8" s="10" customFormat="1" ht="30" x14ac:dyDescent="0.25">
      <c r="A177" s="65" t="s">
        <v>106</v>
      </c>
      <c r="B177" s="58" t="s">
        <v>108</v>
      </c>
      <c r="C177" s="58" t="str">
        <f t="shared" si="5"/>
        <v>Начальник управления по вопросам жизнеобеспечения 
Семиглазов И.Н.</v>
      </c>
      <c r="D177" s="61">
        <v>44562</v>
      </c>
      <c r="E177" s="61">
        <v>44926</v>
      </c>
      <c r="F177" s="14" t="s">
        <v>6</v>
      </c>
      <c r="G177" s="29">
        <f>SUM(G178:G181)</f>
        <v>0</v>
      </c>
      <c r="H177" s="62" t="s">
        <v>33</v>
      </c>
    </row>
    <row r="178" spans="1:8" s="10" customFormat="1" x14ac:dyDescent="0.25">
      <c r="A178" s="66"/>
      <c r="B178" s="59"/>
      <c r="C178" s="59"/>
      <c r="D178" s="59"/>
      <c r="E178" s="59"/>
      <c r="F178" s="14" t="s">
        <v>5</v>
      </c>
      <c r="G178" s="30">
        <v>0</v>
      </c>
      <c r="H178" s="63"/>
    </row>
    <row r="179" spans="1:8" s="10" customFormat="1" x14ac:dyDescent="0.25">
      <c r="A179" s="66"/>
      <c r="B179" s="59"/>
      <c r="C179" s="59"/>
      <c r="D179" s="59"/>
      <c r="E179" s="59"/>
      <c r="F179" s="9" t="s">
        <v>3</v>
      </c>
      <c r="G179" s="30">
        <v>0</v>
      </c>
      <c r="H179" s="63"/>
    </row>
    <row r="180" spans="1:8" s="10" customFormat="1" ht="30" x14ac:dyDescent="0.25">
      <c r="A180" s="66"/>
      <c r="B180" s="59"/>
      <c r="C180" s="59"/>
      <c r="D180" s="59"/>
      <c r="E180" s="59"/>
      <c r="F180" s="16" t="s">
        <v>24</v>
      </c>
      <c r="G180" s="30">
        <v>0</v>
      </c>
      <c r="H180" s="63"/>
    </row>
    <row r="181" spans="1:8" s="10" customFormat="1" x14ac:dyDescent="0.25">
      <c r="A181" s="67"/>
      <c r="B181" s="60"/>
      <c r="C181" s="60"/>
      <c r="D181" s="60"/>
      <c r="E181" s="60"/>
      <c r="F181" s="9" t="s">
        <v>4</v>
      </c>
      <c r="G181" s="30">
        <v>0</v>
      </c>
      <c r="H181" s="64"/>
    </row>
    <row r="182" spans="1:8" s="10" customFormat="1" ht="30" x14ac:dyDescent="0.25">
      <c r="A182" s="65" t="s">
        <v>107</v>
      </c>
      <c r="B182" s="58" t="s">
        <v>115</v>
      </c>
      <c r="C182" s="58" t="str">
        <f t="shared" si="5"/>
        <v>Начальник управления по вопросам жизнеобеспечения 
Семиглазов И.Н.</v>
      </c>
      <c r="D182" s="61">
        <v>44562</v>
      </c>
      <c r="E182" s="61">
        <v>44926</v>
      </c>
      <c r="F182" s="14" t="s">
        <v>6</v>
      </c>
      <c r="G182" s="29">
        <f>SUM(G183:G186)</f>
        <v>0</v>
      </c>
      <c r="H182" s="62" t="s">
        <v>33</v>
      </c>
    </row>
    <row r="183" spans="1:8" s="10" customFormat="1" x14ac:dyDescent="0.25">
      <c r="A183" s="66"/>
      <c r="B183" s="59"/>
      <c r="C183" s="59"/>
      <c r="D183" s="59"/>
      <c r="E183" s="59"/>
      <c r="F183" s="14" t="s">
        <v>5</v>
      </c>
      <c r="G183" s="30">
        <v>0</v>
      </c>
      <c r="H183" s="63"/>
    </row>
    <row r="184" spans="1:8" s="10" customFormat="1" x14ac:dyDescent="0.25">
      <c r="A184" s="66"/>
      <c r="B184" s="59"/>
      <c r="C184" s="59"/>
      <c r="D184" s="59"/>
      <c r="E184" s="59"/>
      <c r="F184" s="9" t="s">
        <v>3</v>
      </c>
      <c r="G184" s="30">
        <v>0</v>
      </c>
      <c r="H184" s="63"/>
    </row>
    <row r="185" spans="1:8" s="10" customFormat="1" ht="30" x14ac:dyDescent="0.25">
      <c r="A185" s="66"/>
      <c r="B185" s="59"/>
      <c r="C185" s="59"/>
      <c r="D185" s="59"/>
      <c r="E185" s="59"/>
      <c r="F185" s="16" t="s">
        <v>24</v>
      </c>
      <c r="G185" s="30">
        <v>0</v>
      </c>
      <c r="H185" s="63"/>
    </row>
    <row r="186" spans="1:8" s="10" customFormat="1" x14ac:dyDescent="0.25">
      <c r="A186" s="67"/>
      <c r="B186" s="60"/>
      <c r="C186" s="60"/>
      <c r="D186" s="60"/>
      <c r="E186" s="60"/>
      <c r="F186" s="9" t="s">
        <v>4</v>
      </c>
      <c r="G186" s="30">
        <v>0</v>
      </c>
      <c r="H186" s="64"/>
    </row>
    <row r="187" spans="1:8" s="10" customFormat="1" ht="30" customHeight="1" x14ac:dyDescent="0.25">
      <c r="A187" s="65" t="s">
        <v>34</v>
      </c>
      <c r="B187" s="58" t="s">
        <v>35</v>
      </c>
      <c r="C187" s="58" t="str">
        <f t="shared" si="5"/>
        <v>Начальник управления по вопросам жизнеобеспечения 
Семиглазов И.Н.</v>
      </c>
      <c r="D187" s="61">
        <v>44562</v>
      </c>
      <c r="E187" s="61">
        <v>44926</v>
      </c>
      <c r="F187" s="8" t="s">
        <v>6</v>
      </c>
      <c r="G187" s="29">
        <f>SUM(G188:G191)</f>
        <v>0</v>
      </c>
      <c r="H187" s="62" t="s">
        <v>28</v>
      </c>
    </row>
    <row r="188" spans="1:8" s="10" customFormat="1" ht="14.25" customHeight="1" x14ac:dyDescent="0.25">
      <c r="A188" s="66"/>
      <c r="B188" s="59"/>
      <c r="C188" s="59"/>
      <c r="D188" s="59"/>
      <c r="E188" s="59"/>
      <c r="F188" s="8" t="s">
        <v>5</v>
      </c>
      <c r="G188" s="30">
        <v>0</v>
      </c>
      <c r="H188" s="63"/>
    </row>
    <row r="189" spans="1:8" s="10" customFormat="1" x14ac:dyDescent="0.25">
      <c r="A189" s="66"/>
      <c r="B189" s="59"/>
      <c r="C189" s="59"/>
      <c r="D189" s="59"/>
      <c r="E189" s="59"/>
      <c r="F189" s="9" t="s">
        <v>3</v>
      </c>
      <c r="G189" s="30">
        <v>0</v>
      </c>
      <c r="H189" s="63"/>
    </row>
    <row r="190" spans="1:8" s="10" customFormat="1" ht="30" x14ac:dyDescent="0.25">
      <c r="A190" s="66"/>
      <c r="B190" s="59"/>
      <c r="C190" s="59"/>
      <c r="D190" s="59"/>
      <c r="E190" s="59"/>
      <c r="F190" s="16" t="s">
        <v>24</v>
      </c>
      <c r="G190" s="30">
        <v>0</v>
      </c>
      <c r="H190" s="63"/>
    </row>
    <row r="191" spans="1:8" s="10" customFormat="1" x14ac:dyDescent="0.25">
      <c r="A191" s="67"/>
      <c r="B191" s="60"/>
      <c r="C191" s="60"/>
      <c r="D191" s="60"/>
      <c r="E191" s="60"/>
      <c r="F191" s="9" t="s">
        <v>4</v>
      </c>
      <c r="G191" s="30">
        <v>0</v>
      </c>
      <c r="H191" s="64"/>
    </row>
    <row r="192" spans="1:8" s="10" customFormat="1" ht="30" customHeight="1" x14ac:dyDescent="0.25">
      <c r="A192" s="65" t="s">
        <v>36</v>
      </c>
      <c r="B192" s="58" t="s">
        <v>120</v>
      </c>
      <c r="C192" s="58" t="str">
        <f t="shared" si="5"/>
        <v>Начальник управления по вопросам жизнеобеспечения 
Семиглазов И.Н.</v>
      </c>
      <c r="D192" s="61">
        <v>44562</v>
      </c>
      <c r="E192" s="61">
        <v>44926</v>
      </c>
      <c r="F192" s="14" t="s">
        <v>6</v>
      </c>
      <c r="G192" s="29">
        <f>SUM(G193:G196)</f>
        <v>1800</v>
      </c>
      <c r="H192" s="62" t="s">
        <v>37</v>
      </c>
    </row>
    <row r="193" spans="1:8" s="10" customFormat="1" ht="15.75" customHeight="1" x14ac:dyDescent="0.25">
      <c r="A193" s="66"/>
      <c r="B193" s="59"/>
      <c r="C193" s="59"/>
      <c r="D193" s="59"/>
      <c r="E193" s="59"/>
      <c r="F193" s="14" t="s">
        <v>5</v>
      </c>
      <c r="G193" s="30">
        <v>0</v>
      </c>
      <c r="H193" s="63"/>
    </row>
    <row r="194" spans="1:8" s="10" customFormat="1" x14ac:dyDescent="0.25">
      <c r="A194" s="66"/>
      <c r="B194" s="59"/>
      <c r="C194" s="59"/>
      <c r="D194" s="59"/>
      <c r="E194" s="59"/>
      <c r="F194" s="9" t="s">
        <v>3</v>
      </c>
      <c r="G194" s="30">
        <v>0</v>
      </c>
      <c r="H194" s="63"/>
    </row>
    <row r="195" spans="1:8" s="10" customFormat="1" ht="30" x14ac:dyDescent="0.25">
      <c r="A195" s="66"/>
      <c r="B195" s="59"/>
      <c r="C195" s="59"/>
      <c r="D195" s="59"/>
      <c r="E195" s="59"/>
      <c r="F195" s="16" t="s">
        <v>24</v>
      </c>
      <c r="G195" s="30">
        <v>1800</v>
      </c>
      <c r="H195" s="63"/>
    </row>
    <row r="196" spans="1:8" s="10" customFormat="1" x14ac:dyDescent="0.25">
      <c r="A196" s="67"/>
      <c r="B196" s="60"/>
      <c r="C196" s="60"/>
      <c r="D196" s="60"/>
      <c r="E196" s="60"/>
      <c r="F196" s="9" t="s">
        <v>4</v>
      </c>
      <c r="G196" s="30">
        <v>0</v>
      </c>
      <c r="H196" s="64"/>
    </row>
    <row r="197" spans="1:8" s="10" customFormat="1" ht="30" x14ac:dyDescent="0.25">
      <c r="A197" s="65" t="s">
        <v>38</v>
      </c>
      <c r="B197" s="58" t="s">
        <v>118</v>
      </c>
      <c r="C197" s="58" t="str">
        <f t="shared" si="5"/>
        <v>Начальник управления по вопросам жизнеобеспечения 
Семиглазов И.Н.</v>
      </c>
      <c r="D197" s="61">
        <v>44562</v>
      </c>
      <c r="E197" s="61">
        <v>44926</v>
      </c>
      <c r="F197" s="14" t="s">
        <v>6</v>
      </c>
      <c r="G197" s="29">
        <f>SUM(G198:G201)</f>
        <v>3114.5460000000003</v>
      </c>
      <c r="H197" s="62" t="s">
        <v>37</v>
      </c>
    </row>
    <row r="198" spans="1:8" s="10" customFormat="1" x14ac:dyDescent="0.25">
      <c r="A198" s="66"/>
      <c r="B198" s="59"/>
      <c r="C198" s="59"/>
      <c r="D198" s="59"/>
      <c r="E198" s="59"/>
      <c r="F198" s="14" t="s">
        <v>5</v>
      </c>
      <c r="G198" s="30">
        <v>0</v>
      </c>
      <c r="H198" s="63"/>
    </row>
    <row r="199" spans="1:8" s="10" customFormat="1" x14ac:dyDescent="0.25">
      <c r="A199" s="66"/>
      <c r="B199" s="59"/>
      <c r="C199" s="59"/>
      <c r="D199" s="59"/>
      <c r="E199" s="59"/>
      <c r="F199" s="9" t="s">
        <v>3</v>
      </c>
      <c r="G199" s="30">
        <v>3083.4</v>
      </c>
      <c r="H199" s="63"/>
    </row>
    <row r="200" spans="1:8" s="10" customFormat="1" ht="30" x14ac:dyDescent="0.25">
      <c r="A200" s="66"/>
      <c r="B200" s="59"/>
      <c r="C200" s="59"/>
      <c r="D200" s="59"/>
      <c r="E200" s="59"/>
      <c r="F200" s="16" t="s">
        <v>24</v>
      </c>
      <c r="G200" s="30">
        <v>31.146000000000001</v>
      </c>
      <c r="H200" s="63"/>
    </row>
    <row r="201" spans="1:8" s="10" customFormat="1" x14ac:dyDescent="0.25">
      <c r="A201" s="67"/>
      <c r="B201" s="60"/>
      <c r="C201" s="60"/>
      <c r="D201" s="60"/>
      <c r="E201" s="60"/>
      <c r="F201" s="9" t="s">
        <v>4</v>
      </c>
      <c r="G201" s="30">
        <v>0</v>
      </c>
      <c r="H201" s="64"/>
    </row>
    <row r="202" spans="1:8" s="10" customFormat="1" ht="30" x14ac:dyDescent="0.25">
      <c r="A202" s="65" t="s">
        <v>119</v>
      </c>
      <c r="B202" s="58" t="s">
        <v>60</v>
      </c>
      <c r="C202" s="58" t="str">
        <f t="shared" si="5"/>
        <v>Начальник управления по вопросам жизнеобеспечения 
Семиглазов И.Н.</v>
      </c>
      <c r="D202" s="61">
        <v>44562</v>
      </c>
      <c r="E202" s="61">
        <v>44926</v>
      </c>
      <c r="F202" s="14" t="s">
        <v>6</v>
      </c>
      <c r="G202" s="29">
        <f>SUM(G203:G206)</f>
        <v>98.962000000000003</v>
      </c>
      <c r="H202" s="62" t="s">
        <v>28</v>
      </c>
    </row>
    <row r="203" spans="1:8" s="10" customFormat="1" x14ac:dyDescent="0.25">
      <c r="A203" s="66"/>
      <c r="B203" s="59"/>
      <c r="C203" s="59"/>
      <c r="D203" s="59"/>
      <c r="E203" s="59"/>
      <c r="F203" s="14" t="s">
        <v>5</v>
      </c>
      <c r="G203" s="30">
        <v>0</v>
      </c>
      <c r="H203" s="63"/>
    </row>
    <row r="204" spans="1:8" s="10" customFormat="1" x14ac:dyDescent="0.25">
      <c r="A204" s="66"/>
      <c r="B204" s="59"/>
      <c r="C204" s="59"/>
      <c r="D204" s="59"/>
      <c r="E204" s="59"/>
      <c r="F204" s="9" t="s">
        <v>3</v>
      </c>
      <c r="G204" s="30">
        <v>0</v>
      </c>
      <c r="H204" s="63"/>
    </row>
    <row r="205" spans="1:8" s="10" customFormat="1" ht="30" x14ac:dyDescent="0.25">
      <c r="A205" s="66"/>
      <c r="B205" s="59"/>
      <c r="C205" s="59"/>
      <c r="D205" s="59"/>
      <c r="E205" s="59"/>
      <c r="F205" s="16" t="s">
        <v>24</v>
      </c>
      <c r="G205" s="30">
        <v>98.962000000000003</v>
      </c>
      <c r="H205" s="63"/>
    </row>
    <row r="206" spans="1:8" s="10" customFormat="1" x14ac:dyDescent="0.25">
      <c r="A206" s="67"/>
      <c r="B206" s="60"/>
      <c r="C206" s="60"/>
      <c r="D206" s="60"/>
      <c r="E206" s="60"/>
      <c r="F206" s="9" t="s">
        <v>4</v>
      </c>
      <c r="G206" s="30">
        <v>0</v>
      </c>
      <c r="H206" s="64"/>
    </row>
    <row r="207" spans="1:8" s="10" customFormat="1" ht="30" customHeight="1" x14ac:dyDescent="0.25">
      <c r="A207" s="65" t="s">
        <v>140</v>
      </c>
      <c r="B207" s="58" t="s">
        <v>141</v>
      </c>
      <c r="C207" s="58" t="str">
        <f t="shared" si="5"/>
        <v>Начальник управления по вопросам жизнеобеспечения 
Семиглазов И.Н.</v>
      </c>
      <c r="D207" s="61">
        <v>44835</v>
      </c>
      <c r="E207" s="61">
        <v>44926</v>
      </c>
      <c r="F207" s="14" t="s">
        <v>6</v>
      </c>
      <c r="G207" s="29">
        <f>SUM(G208:G211)</f>
        <v>50</v>
      </c>
      <c r="H207" s="62" t="s">
        <v>28</v>
      </c>
    </row>
    <row r="208" spans="1:8" s="10" customFormat="1" ht="15.75" customHeight="1" x14ac:dyDescent="0.25">
      <c r="A208" s="66"/>
      <c r="B208" s="59"/>
      <c r="C208" s="59"/>
      <c r="D208" s="59"/>
      <c r="E208" s="59"/>
      <c r="F208" s="14" t="s">
        <v>5</v>
      </c>
      <c r="G208" s="30">
        <v>0</v>
      </c>
      <c r="H208" s="63"/>
    </row>
    <row r="209" spans="1:8" s="10" customFormat="1" x14ac:dyDescent="0.25">
      <c r="A209" s="66"/>
      <c r="B209" s="59"/>
      <c r="C209" s="59"/>
      <c r="D209" s="59"/>
      <c r="E209" s="59"/>
      <c r="F209" s="9" t="s">
        <v>3</v>
      </c>
      <c r="G209" s="30">
        <v>0</v>
      </c>
      <c r="H209" s="63"/>
    </row>
    <row r="210" spans="1:8" s="10" customFormat="1" ht="30" x14ac:dyDescent="0.25">
      <c r="A210" s="66"/>
      <c r="B210" s="59"/>
      <c r="C210" s="59"/>
      <c r="D210" s="59"/>
      <c r="E210" s="59"/>
      <c r="F210" s="16" t="s">
        <v>24</v>
      </c>
      <c r="G210" s="30">
        <v>50</v>
      </c>
      <c r="H210" s="63"/>
    </row>
    <row r="211" spans="1:8" s="10" customFormat="1" x14ac:dyDescent="0.25">
      <c r="A211" s="67"/>
      <c r="B211" s="60"/>
      <c r="C211" s="60"/>
      <c r="D211" s="60"/>
      <c r="E211" s="60"/>
      <c r="F211" s="9" t="s">
        <v>4</v>
      </c>
      <c r="G211" s="30">
        <v>0</v>
      </c>
      <c r="H211" s="64"/>
    </row>
    <row r="212" spans="1:8" x14ac:dyDescent="0.25">
      <c r="C212" s="31"/>
      <c r="D212" s="31"/>
      <c r="E212" s="31"/>
    </row>
    <row r="213" spans="1:8" x14ac:dyDescent="0.25">
      <c r="C213" s="82" t="s">
        <v>116</v>
      </c>
      <c r="D213" s="82"/>
      <c r="E213" s="82"/>
    </row>
  </sheetData>
  <mergeCells count="256">
    <mergeCell ref="C213:E213"/>
    <mergeCell ref="A172:A176"/>
    <mergeCell ref="B172:B176"/>
    <mergeCell ref="C172:C176"/>
    <mergeCell ref="D172:D176"/>
    <mergeCell ref="E172:E176"/>
    <mergeCell ref="H172:H176"/>
    <mergeCell ref="A182:A186"/>
    <mergeCell ref="B182:B186"/>
    <mergeCell ref="C182:C186"/>
    <mergeCell ref="D182:D186"/>
    <mergeCell ref="E182:E186"/>
    <mergeCell ref="H182:H186"/>
    <mergeCell ref="A177:A181"/>
    <mergeCell ref="B177:B181"/>
    <mergeCell ref="C177:C181"/>
    <mergeCell ref="D177:D181"/>
    <mergeCell ref="E177:E181"/>
    <mergeCell ref="H177:H181"/>
    <mergeCell ref="A207:A211"/>
    <mergeCell ref="B207:B211"/>
    <mergeCell ref="C207:C211"/>
    <mergeCell ref="D207:D211"/>
    <mergeCell ref="E207:E211"/>
    <mergeCell ref="A162:A166"/>
    <mergeCell ref="B162:B166"/>
    <mergeCell ref="C162:C166"/>
    <mergeCell ref="D162:D166"/>
    <mergeCell ref="E162:E166"/>
    <mergeCell ref="H162:H166"/>
    <mergeCell ref="A167:A171"/>
    <mergeCell ref="B167:B171"/>
    <mergeCell ref="C167:C171"/>
    <mergeCell ref="D167:D171"/>
    <mergeCell ref="E167:E171"/>
    <mergeCell ref="H167:H171"/>
    <mergeCell ref="H207:H211"/>
    <mergeCell ref="H192:H196"/>
    <mergeCell ref="A187:A191"/>
    <mergeCell ref="B187:B191"/>
    <mergeCell ref="C187:C191"/>
    <mergeCell ref="D187:D191"/>
    <mergeCell ref="E187:E191"/>
    <mergeCell ref="H187:H191"/>
    <mergeCell ref="A192:A196"/>
    <mergeCell ref="B192:B196"/>
    <mergeCell ref="C192:C196"/>
    <mergeCell ref="D192:D196"/>
    <mergeCell ref="E192:E196"/>
    <mergeCell ref="A197:A201"/>
    <mergeCell ref="B197:B201"/>
    <mergeCell ref="C197:C201"/>
    <mergeCell ref="D197:D201"/>
    <mergeCell ref="E197:E201"/>
    <mergeCell ref="H197:H201"/>
    <mergeCell ref="A202:A206"/>
    <mergeCell ref="B202:B206"/>
    <mergeCell ref="C202:C206"/>
    <mergeCell ref="D202:D206"/>
    <mergeCell ref="E202:E206"/>
    <mergeCell ref="A152:A156"/>
    <mergeCell ref="B152:B156"/>
    <mergeCell ref="C152:C156"/>
    <mergeCell ref="D152:D156"/>
    <mergeCell ref="E152:E156"/>
    <mergeCell ref="H152:H156"/>
    <mergeCell ref="A157:A161"/>
    <mergeCell ref="B157:B161"/>
    <mergeCell ref="C157:C161"/>
    <mergeCell ref="D157:D161"/>
    <mergeCell ref="E157:E161"/>
    <mergeCell ref="H157:H161"/>
    <mergeCell ref="A142:A146"/>
    <mergeCell ref="B142:B146"/>
    <mergeCell ref="C142:C146"/>
    <mergeCell ref="D142:D146"/>
    <mergeCell ref="E142:E146"/>
    <mergeCell ref="H142:H146"/>
    <mergeCell ref="A147:A151"/>
    <mergeCell ref="B147:B151"/>
    <mergeCell ref="C147:C151"/>
    <mergeCell ref="D147:D151"/>
    <mergeCell ref="E147:E151"/>
    <mergeCell ref="H147:H151"/>
    <mergeCell ref="A132:A136"/>
    <mergeCell ref="B132:B136"/>
    <mergeCell ref="C132:C136"/>
    <mergeCell ref="D132:D136"/>
    <mergeCell ref="E132:E136"/>
    <mergeCell ref="H132:H136"/>
    <mergeCell ref="A137:A141"/>
    <mergeCell ref="B137:B141"/>
    <mergeCell ref="C137:C141"/>
    <mergeCell ref="D137:D141"/>
    <mergeCell ref="E137:E141"/>
    <mergeCell ref="H137:H141"/>
    <mergeCell ref="A122:A126"/>
    <mergeCell ref="B122:B126"/>
    <mergeCell ref="C122:C126"/>
    <mergeCell ref="D122:D126"/>
    <mergeCell ref="E122:E126"/>
    <mergeCell ref="H122:H126"/>
    <mergeCell ref="A127:A131"/>
    <mergeCell ref="B127:B131"/>
    <mergeCell ref="C127:C131"/>
    <mergeCell ref="D127:D131"/>
    <mergeCell ref="E127:E131"/>
    <mergeCell ref="H127:H131"/>
    <mergeCell ref="A112:A116"/>
    <mergeCell ref="B112:B116"/>
    <mergeCell ref="C112:C116"/>
    <mergeCell ref="D112:D116"/>
    <mergeCell ref="E112:E116"/>
    <mergeCell ref="H112:H116"/>
    <mergeCell ref="A117:A121"/>
    <mergeCell ref="B117:B121"/>
    <mergeCell ref="C117:C121"/>
    <mergeCell ref="D117:D121"/>
    <mergeCell ref="E117:E121"/>
    <mergeCell ref="H117:H121"/>
    <mergeCell ref="A102:A106"/>
    <mergeCell ref="B102:B106"/>
    <mergeCell ref="C102:C106"/>
    <mergeCell ref="D102:D106"/>
    <mergeCell ref="E102:E106"/>
    <mergeCell ref="H102:H106"/>
    <mergeCell ref="A107:A111"/>
    <mergeCell ref="B107:B111"/>
    <mergeCell ref="C107:C111"/>
    <mergeCell ref="D107:D111"/>
    <mergeCell ref="E107:E111"/>
    <mergeCell ref="H107:H111"/>
    <mergeCell ref="A92:A96"/>
    <mergeCell ref="B92:B96"/>
    <mergeCell ref="C92:C96"/>
    <mergeCell ref="D92:D96"/>
    <mergeCell ref="E92:E96"/>
    <mergeCell ref="H92:H96"/>
    <mergeCell ref="A97:A101"/>
    <mergeCell ref="B97:B101"/>
    <mergeCell ref="C97:C101"/>
    <mergeCell ref="D97:D101"/>
    <mergeCell ref="E97:E101"/>
    <mergeCell ref="H97:H101"/>
    <mergeCell ref="A82:A86"/>
    <mergeCell ref="B82:B86"/>
    <mergeCell ref="C82:C86"/>
    <mergeCell ref="D82:D86"/>
    <mergeCell ref="E82:E86"/>
    <mergeCell ref="H82:H86"/>
    <mergeCell ref="A87:A91"/>
    <mergeCell ref="B87:B91"/>
    <mergeCell ref="C87:C91"/>
    <mergeCell ref="D87:D91"/>
    <mergeCell ref="E87:E91"/>
    <mergeCell ref="H87:H91"/>
    <mergeCell ref="H202:H206"/>
    <mergeCell ref="H37:H41"/>
    <mergeCell ref="A37:A41"/>
    <mergeCell ref="B37:B41"/>
    <mergeCell ref="C37:C41"/>
    <mergeCell ref="D37:D41"/>
    <mergeCell ref="E37:E41"/>
    <mergeCell ref="H52:H56"/>
    <mergeCell ref="A47:A51"/>
    <mergeCell ref="B47:B51"/>
    <mergeCell ref="C47:C51"/>
    <mergeCell ref="D47:D51"/>
    <mergeCell ref="E47:E51"/>
    <mergeCell ref="H47:H51"/>
    <mergeCell ref="A52:A56"/>
    <mergeCell ref="B52:B56"/>
    <mergeCell ref="C52:C56"/>
    <mergeCell ref="D52:D56"/>
    <mergeCell ref="E52:E56"/>
    <mergeCell ref="B42:B46"/>
    <mergeCell ref="C42:C46"/>
    <mergeCell ref="D42:D46"/>
    <mergeCell ref="E42:E46"/>
    <mergeCell ref="H42:H46"/>
    <mergeCell ref="A42:A46"/>
    <mergeCell ref="H32:H36"/>
    <mergeCell ref="A27:A31"/>
    <mergeCell ref="B27:B31"/>
    <mergeCell ref="C27:C31"/>
    <mergeCell ref="D27:D31"/>
    <mergeCell ref="E27:E31"/>
    <mergeCell ref="H27:H31"/>
    <mergeCell ref="A32:A36"/>
    <mergeCell ref="B32:B36"/>
    <mergeCell ref="C32:C36"/>
    <mergeCell ref="D32:D36"/>
    <mergeCell ref="E32:E36"/>
    <mergeCell ref="A2:H2"/>
    <mergeCell ref="H4:H5"/>
    <mergeCell ref="A6:A11"/>
    <mergeCell ref="B6:B11"/>
    <mergeCell ref="C6:C11"/>
    <mergeCell ref="D6:D11"/>
    <mergeCell ref="E6:E11"/>
    <mergeCell ref="H6:H11"/>
    <mergeCell ref="A4:A5"/>
    <mergeCell ref="B4:B5"/>
    <mergeCell ref="C4:C5"/>
    <mergeCell ref="D4:E4"/>
    <mergeCell ref="F4:F5"/>
    <mergeCell ref="G4:G5"/>
    <mergeCell ref="D3:E3"/>
    <mergeCell ref="H17:H21"/>
    <mergeCell ref="A22:A26"/>
    <mergeCell ref="B22:B26"/>
    <mergeCell ref="C22:C26"/>
    <mergeCell ref="D22:D26"/>
    <mergeCell ref="E22:E26"/>
    <mergeCell ref="A77:A81"/>
    <mergeCell ref="B77:B81"/>
    <mergeCell ref="C77:C81"/>
    <mergeCell ref="D77:D81"/>
    <mergeCell ref="E77:E81"/>
    <mergeCell ref="H77:H81"/>
    <mergeCell ref="H72:H76"/>
    <mergeCell ref="A67:A71"/>
    <mergeCell ref="B67:B71"/>
    <mergeCell ref="C67:C71"/>
    <mergeCell ref="D67:D71"/>
    <mergeCell ref="E67:E71"/>
    <mergeCell ref="H67:H71"/>
    <mergeCell ref="A72:A76"/>
    <mergeCell ref="B72:B76"/>
    <mergeCell ref="C72:C76"/>
    <mergeCell ref="D72:D76"/>
    <mergeCell ref="E72:E76"/>
    <mergeCell ref="A62:A66"/>
    <mergeCell ref="B62:B66"/>
    <mergeCell ref="C62:C66"/>
    <mergeCell ref="D62:D66"/>
    <mergeCell ref="E62:E66"/>
    <mergeCell ref="H62:H66"/>
    <mergeCell ref="A12:A16"/>
    <mergeCell ref="B12:B16"/>
    <mergeCell ref="C12:C16"/>
    <mergeCell ref="D12:D16"/>
    <mergeCell ref="E12:E16"/>
    <mergeCell ref="H12:H16"/>
    <mergeCell ref="A57:A61"/>
    <mergeCell ref="B57:B61"/>
    <mergeCell ref="C57:C61"/>
    <mergeCell ref="D57:D61"/>
    <mergeCell ref="E57:E61"/>
    <mergeCell ref="H57:H61"/>
    <mergeCell ref="H22:H26"/>
    <mergeCell ref="A17:A21"/>
    <mergeCell ref="B17:B21"/>
    <mergeCell ref="C17:C21"/>
    <mergeCell ref="D17:D21"/>
    <mergeCell ref="E17:E21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rowBreaks count="2" manualBreakCount="2">
    <brk id="35" max="7" man="1"/>
    <brk id="15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5"/>
  <sheetViews>
    <sheetView view="pageBreakPreview" topLeftCell="A91" zoomScale="80" zoomScaleNormal="80" zoomScaleSheetLayoutView="80" workbookViewId="0">
      <selection activeCell="H108" sqref="H108:H112"/>
    </sheetView>
  </sheetViews>
  <sheetFormatPr defaultRowHeight="15" x14ac:dyDescent="0.25"/>
  <cols>
    <col min="1" max="1" width="11" customWidth="1"/>
    <col min="2" max="2" width="65" customWidth="1"/>
    <col min="3" max="3" width="31.42578125" customWidth="1"/>
    <col min="4" max="5" width="11.7109375" customWidth="1"/>
    <col min="6" max="6" width="27" customWidth="1"/>
    <col min="7" max="7" width="13.5703125" customWidth="1"/>
    <col min="8" max="8" width="50.140625" customWidth="1"/>
  </cols>
  <sheetData>
    <row r="1" spans="1:11" ht="15.75" x14ac:dyDescent="0.25">
      <c r="G1" s="83" t="s">
        <v>152</v>
      </c>
      <c r="H1" s="83"/>
      <c r="I1" s="83"/>
      <c r="J1" s="83"/>
      <c r="K1" s="83"/>
    </row>
    <row r="2" spans="1:11" ht="71.25" customHeight="1" x14ac:dyDescent="0.25">
      <c r="G2" s="84" t="s">
        <v>117</v>
      </c>
      <c r="H2" s="84"/>
      <c r="I2" s="38"/>
      <c r="J2" s="38"/>
      <c r="K2" s="38"/>
    </row>
    <row r="3" spans="1:11" ht="50.25" customHeight="1" x14ac:dyDescent="0.25">
      <c r="C3" s="68" t="s">
        <v>156</v>
      </c>
      <c r="D3" s="68"/>
      <c r="E3" s="68"/>
      <c r="F3" s="68"/>
      <c r="G3" s="68"/>
      <c r="H3" s="37"/>
      <c r="I3" s="37"/>
      <c r="J3" s="37"/>
    </row>
    <row r="4" spans="1:11" x14ac:dyDescent="0.25">
      <c r="D4" s="90"/>
      <c r="E4" s="90"/>
    </row>
    <row r="5" spans="1:11" ht="25.5" customHeight="1" x14ac:dyDescent="0.25">
      <c r="A5" s="74" t="s">
        <v>0</v>
      </c>
      <c r="B5" s="75" t="s">
        <v>166</v>
      </c>
      <c r="C5" s="75" t="s">
        <v>12</v>
      </c>
      <c r="D5" s="76" t="s">
        <v>1</v>
      </c>
      <c r="E5" s="76"/>
      <c r="F5" s="75" t="s">
        <v>9</v>
      </c>
      <c r="G5" s="69" t="s">
        <v>64</v>
      </c>
      <c r="H5" s="75" t="s">
        <v>10</v>
      </c>
    </row>
    <row r="6" spans="1:11" ht="41.25" customHeight="1" x14ac:dyDescent="0.25">
      <c r="A6" s="74"/>
      <c r="B6" s="75"/>
      <c r="C6" s="75"/>
      <c r="D6" s="13" t="s">
        <v>7</v>
      </c>
      <c r="E6" s="13" t="s">
        <v>8</v>
      </c>
      <c r="F6" s="75"/>
      <c r="G6" s="69"/>
      <c r="H6" s="75"/>
    </row>
    <row r="7" spans="1:11" s="10" customFormat="1" ht="30" customHeight="1" x14ac:dyDescent="0.25">
      <c r="A7" s="70"/>
      <c r="B7" s="58" t="s">
        <v>133</v>
      </c>
      <c r="C7" s="58" t="str">
        <f>'2022'!$C$6</f>
        <v>Начальник управления по вопросам жизнеобеспечения 
Семиглазов И.Н.</v>
      </c>
      <c r="D7" s="71">
        <v>44927</v>
      </c>
      <c r="E7" s="61">
        <v>45291</v>
      </c>
      <c r="F7" s="14" t="s">
        <v>6</v>
      </c>
      <c r="G7" s="39">
        <f>SUM(G8,G10:G12)</f>
        <v>145929.48676999999</v>
      </c>
      <c r="H7" s="58" t="s">
        <v>2</v>
      </c>
    </row>
    <row r="8" spans="1:11" s="10" customFormat="1" x14ac:dyDescent="0.25">
      <c r="A8" s="59"/>
      <c r="B8" s="59"/>
      <c r="C8" s="59"/>
      <c r="D8" s="72"/>
      <c r="E8" s="59"/>
      <c r="F8" s="14" t="s">
        <v>5</v>
      </c>
      <c r="G8" s="40">
        <f>SUM(G14,G64,G79,G84,G109)</f>
        <v>0</v>
      </c>
      <c r="H8" s="59"/>
    </row>
    <row r="9" spans="1:11" s="10" customFormat="1" ht="15" hidden="1" customHeight="1" x14ac:dyDescent="0.25">
      <c r="A9" s="59"/>
      <c r="B9" s="59"/>
      <c r="C9" s="59"/>
      <c r="D9" s="72"/>
      <c r="E9" s="59"/>
      <c r="F9" s="14" t="s">
        <v>25</v>
      </c>
      <c r="G9" s="40">
        <v>9857.2000000000007</v>
      </c>
      <c r="H9" s="59"/>
    </row>
    <row r="10" spans="1:11" s="10" customFormat="1" x14ac:dyDescent="0.25">
      <c r="A10" s="59"/>
      <c r="B10" s="59"/>
      <c r="C10" s="59"/>
      <c r="D10" s="72"/>
      <c r="E10" s="59"/>
      <c r="F10" s="9" t="s">
        <v>3</v>
      </c>
      <c r="G10" s="40">
        <f>SUM(G15,G65,G80,G85,G110)</f>
        <v>134165</v>
      </c>
      <c r="H10" s="59"/>
    </row>
    <row r="11" spans="1:11" s="10" customFormat="1" ht="30" x14ac:dyDescent="0.25">
      <c r="A11" s="59"/>
      <c r="B11" s="59"/>
      <c r="C11" s="59"/>
      <c r="D11" s="72"/>
      <c r="E11" s="59"/>
      <c r="F11" s="16" t="s">
        <v>24</v>
      </c>
      <c r="G11" s="41">
        <f>SUM(G16,G66,G81,G86,G91,G106)</f>
        <v>11721.565999999999</v>
      </c>
      <c r="H11" s="59"/>
    </row>
    <row r="12" spans="1:11" s="10" customFormat="1" ht="36" customHeight="1" x14ac:dyDescent="0.25">
      <c r="A12" s="60"/>
      <c r="B12" s="60"/>
      <c r="C12" s="60"/>
      <c r="D12" s="73"/>
      <c r="E12" s="60"/>
      <c r="F12" s="9" t="s">
        <v>4</v>
      </c>
      <c r="G12" s="41">
        <f>SUM(G17,G67,G82,G87,G112)</f>
        <v>42.920769999999997</v>
      </c>
      <c r="H12" s="60"/>
    </row>
    <row r="13" spans="1:11" s="10" customFormat="1" ht="30" customHeight="1" x14ac:dyDescent="0.25">
      <c r="A13" s="65" t="s">
        <v>13</v>
      </c>
      <c r="B13" s="58" t="s">
        <v>142</v>
      </c>
      <c r="C13" s="58" t="str">
        <f>'2022'!$C$6</f>
        <v>Начальник управления по вопросам жизнеобеспечения 
Семиглазов И.Н.</v>
      </c>
      <c r="D13" s="61">
        <v>44927</v>
      </c>
      <c r="E13" s="61">
        <v>45291</v>
      </c>
      <c r="F13" s="14" t="s">
        <v>6</v>
      </c>
      <c r="G13" s="42">
        <f>SUM(G14:G17)</f>
        <v>124154.659</v>
      </c>
      <c r="H13" s="58" t="s">
        <v>14</v>
      </c>
    </row>
    <row r="14" spans="1:11" s="10" customFormat="1" ht="14.25" customHeight="1" x14ac:dyDescent="0.25">
      <c r="A14" s="66"/>
      <c r="B14" s="59"/>
      <c r="C14" s="59"/>
      <c r="D14" s="59"/>
      <c r="E14" s="59"/>
      <c r="F14" s="14" t="s">
        <v>5</v>
      </c>
      <c r="G14" s="42">
        <f>SUM(G24,G44,G54)</f>
        <v>0</v>
      </c>
      <c r="H14" s="59"/>
    </row>
    <row r="15" spans="1:11" s="10" customFormat="1" x14ac:dyDescent="0.25">
      <c r="A15" s="66"/>
      <c r="B15" s="59"/>
      <c r="C15" s="59"/>
      <c r="D15" s="59"/>
      <c r="E15" s="59"/>
      <c r="F15" s="9" t="s">
        <v>3</v>
      </c>
      <c r="G15" s="42">
        <f>G20+G25+G45</f>
        <v>120870</v>
      </c>
      <c r="H15" s="59"/>
    </row>
    <row r="16" spans="1:11" s="10" customFormat="1" ht="30" x14ac:dyDescent="0.25">
      <c r="A16" s="66"/>
      <c r="B16" s="59"/>
      <c r="C16" s="59"/>
      <c r="D16" s="59"/>
      <c r="E16" s="59"/>
      <c r="F16" s="16" t="s">
        <v>24</v>
      </c>
      <c r="G16" s="42">
        <f>G21+G26+G46</f>
        <v>3284.6590000000001</v>
      </c>
      <c r="H16" s="59"/>
    </row>
    <row r="17" spans="1:8" s="10" customFormat="1" x14ac:dyDescent="0.25">
      <c r="A17" s="67"/>
      <c r="B17" s="60"/>
      <c r="C17" s="60"/>
      <c r="D17" s="60"/>
      <c r="E17" s="60"/>
      <c r="F17" s="9" t="s">
        <v>4</v>
      </c>
      <c r="G17" s="42">
        <f t="shared" ref="G17" si="0">SUM(G27,G47,G57)</f>
        <v>0</v>
      </c>
      <c r="H17" s="60"/>
    </row>
    <row r="18" spans="1:8" s="10" customFormat="1" ht="30" customHeight="1" x14ac:dyDescent="0.25">
      <c r="A18" s="55" t="s">
        <v>16</v>
      </c>
      <c r="B18" s="62" t="s">
        <v>143</v>
      </c>
      <c r="C18" s="58" t="str">
        <f>'2022'!$C$6</f>
        <v>Начальник управления по вопросам жизнеобеспечения 
Семиглазов И.Н.</v>
      </c>
      <c r="D18" s="61">
        <v>44927</v>
      </c>
      <c r="E18" s="61">
        <v>45291</v>
      </c>
      <c r="F18" s="14" t="s">
        <v>6</v>
      </c>
      <c r="G18" s="42">
        <f>SUM(G19:G22)</f>
        <v>119.7791</v>
      </c>
      <c r="H18" s="62" t="s">
        <v>14</v>
      </c>
    </row>
    <row r="19" spans="1:8" s="10" customFormat="1" x14ac:dyDescent="0.25">
      <c r="A19" s="56"/>
      <c r="B19" s="63"/>
      <c r="C19" s="59"/>
      <c r="D19" s="59"/>
      <c r="E19" s="59"/>
      <c r="F19" s="14" t="s">
        <v>5</v>
      </c>
      <c r="G19" s="42">
        <f>SUM(G24,G29,G34)</f>
        <v>0</v>
      </c>
      <c r="H19" s="63"/>
    </row>
    <row r="20" spans="1:8" s="10" customFormat="1" x14ac:dyDescent="0.25">
      <c r="A20" s="56"/>
      <c r="B20" s="63"/>
      <c r="C20" s="59"/>
      <c r="D20" s="59"/>
      <c r="E20" s="59"/>
      <c r="F20" s="9" t="s">
        <v>3</v>
      </c>
      <c r="G20" s="42">
        <v>0</v>
      </c>
      <c r="H20" s="63"/>
    </row>
    <row r="21" spans="1:8" s="10" customFormat="1" ht="30" x14ac:dyDescent="0.25">
      <c r="A21" s="56"/>
      <c r="B21" s="63"/>
      <c r="C21" s="59"/>
      <c r="D21" s="59"/>
      <c r="E21" s="59"/>
      <c r="F21" s="16" t="s">
        <v>24</v>
      </c>
      <c r="G21" s="42">
        <v>119.7791</v>
      </c>
      <c r="H21" s="63"/>
    </row>
    <row r="22" spans="1:8" s="10" customFormat="1" x14ac:dyDescent="0.25">
      <c r="A22" s="57"/>
      <c r="B22" s="64"/>
      <c r="C22" s="60"/>
      <c r="D22" s="60"/>
      <c r="E22" s="60"/>
      <c r="F22" s="9" t="s">
        <v>4</v>
      </c>
      <c r="G22" s="42">
        <f t="shared" ref="G22" si="1">SUM(G27,G32,G37)</f>
        <v>0</v>
      </c>
      <c r="H22" s="64"/>
    </row>
    <row r="23" spans="1:8" s="10" customFormat="1" ht="30" customHeight="1" x14ac:dyDescent="0.25">
      <c r="A23" s="65" t="s">
        <v>27</v>
      </c>
      <c r="B23" s="62" t="s">
        <v>15</v>
      </c>
      <c r="C23" s="58" t="str">
        <f>'2022'!$C$6</f>
        <v>Начальник управления по вопросам жизнеобеспечения 
Семиглазов И.Н.</v>
      </c>
      <c r="D23" s="61">
        <v>44927</v>
      </c>
      <c r="E23" s="61">
        <v>45291</v>
      </c>
      <c r="F23" s="14" t="s">
        <v>6</v>
      </c>
      <c r="G23" s="42">
        <f>SUM(G24:G27)</f>
        <v>53040.809000000001</v>
      </c>
      <c r="H23" s="58" t="s">
        <v>14</v>
      </c>
    </row>
    <row r="24" spans="1:8" s="10" customFormat="1" ht="16.5" customHeight="1" x14ac:dyDescent="0.25">
      <c r="A24" s="66"/>
      <c r="B24" s="63"/>
      <c r="C24" s="59"/>
      <c r="D24" s="59"/>
      <c r="E24" s="59"/>
      <c r="F24" s="14" t="s">
        <v>5</v>
      </c>
      <c r="G24" s="42">
        <f>SUM(G29,G34,G39)</f>
        <v>0</v>
      </c>
      <c r="H24" s="59"/>
    </row>
    <row r="25" spans="1:8" s="10" customFormat="1" x14ac:dyDescent="0.25">
      <c r="A25" s="66"/>
      <c r="B25" s="63"/>
      <c r="C25" s="59"/>
      <c r="D25" s="59"/>
      <c r="E25" s="59"/>
      <c r="F25" s="9" t="s">
        <v>3</v>
      </c>
      <c r="G25" s="42">
        <f>SUM(G30,G35,G40)</f>
        <v>50227</v>
      </c>
      <c r="H25" s="59"/>
    </row>
    <row r="26" spans="1:8" s="10" customFormat="1" ht="30" x14ac:dyDescent="0.25">
      <c r="A26" s="66"/>
      <c r="B26" s="63"/>
      <c r="C26" s="59"/>
      <c r="D26" s="59"/>
      <c r="E26" s="59"/>
      <c r="F26" s="16" t="s">
        <v>24</v>
      </c>
      <c r="G26" s="42">
        <f>SUM(G31,G36,G41)</f>
        <v>2813.8089999999997</v>
      </c>
      <c r="H26" s="59"/>
    </row>
    <row r="27" spans="1:8" s="10" customFormat="1" x14ac:dyDescent="0.25">
      <c r="A27" s="67"/>
      <c r="B27" s="64"/>
      <c r="C27" s="60"/>
      <c r="D27" s="60"/>
      <c r="E27" s="60"/>
      <c r="F27" s="9" t="s">
        <v>4</v>
      </c>
      <c r="G27" s="42">
        <f t="shared" ref="G27" si="2">SUM(G32,G37,G42)</f>
        <v>0</v>
      </c>
      <c r="H27" s="60"/>
    </row>
    <row r="28" spans="1:8" s="10" customFormat="1" ht="30" customHeight="1" x14ac:dyDescent="0.25">
      <c r="A28" s="65" t="s">
        <v>29</v>
      </c>
      <c r="B28" s="58" t="s">
        <v>15</v>
      </c>
      <c r="C28" s="58" t="str">
        <f>'2022'!$C$6</f>
        <v>Начальник управления по вопросам жизнеобеспечения 
Семиглазов И.Н.</v>
      </c>
      <c r="D28" s="61">
        <v>44927</v>
      </c>
      <c r="E28" s="61">
        <v>45291</v>
      </c>
      <c r="F28" s="14" t="s">
        <v>6</v>
      </c>
      <c r="G28" s="42">
        <f>SUM(G29:G32)</f>
        <v>52870.714</v>
      </c>
      <c r="H28" s="58" t="s">
        <v>14</v>
      </c>
    </row>
    <row r="29" spans="1:8" s="10" customFormat="1" ht="15" customHeight="1" x14ac:dyDescent="0.25">
      <c r="A29" s="66"/>
      <c r="B29" s="59"/>
      <c r="C29" s="59"/>
      <c r="D29" s="59"/>
      <c r="E29" s="59"/>
      <c r="F29" s="14" t="s">
        <v>5</v>
      </c>
      <c r="G29" s="42">
        <v>0</v>
      </c>
      <c r="H29" s="59"/>
    </row>
    <row r="30" spans="1:8" s="10" customFormat="1" x14ac:dyDescent="0.25">
      <c r="A30" s="66"/>
      <c r="B30" s="59"/>
      <c r="C30" s="59"/>
      <c r="D30" s="59"/>
      <c r="E30" s="59"/>
      <c r="F30" s="9" t="s">
        <v>3</v>
      </c>
      <c r="G30" s="42">
        <v>50227</v>
      </c>
      <c r="H30" s="59"/>
    </row>
    <row r="31" spans="1:8" s="10" customFormat="1" ht="30" x14ac:dyDescent="0.25">
      <c r="A31" s="66"/>
      <c r="B31" s="59"/>
      <c r="C31" s="59"/>
      <c r="D31" s="59"/>
      <c r="E31" s="59"/>
      <c r="F31" s="16" t="s">
        <v>24</v>
      </c>
      <c r="G31" s="42">
        <v>2643.7139999999999</v>
      </c>
      <c r="H31" s="59"/>
    </row>
    <row r="32" spans="1:8" s="10" customFormat="1" x14ac:dyDescent="0.25">
      <c r="A32" s="67"/>
      <c r="B32" s="60"/>
      <c r="C32" s="60"/>
      <c r="D32" s="60"/>
      <c r="E32" s="60"/>
      <c r="F32" s="9" t="s">
        <v>4</v>
      </c>
      <c r="G32" s="42">
        <v>0</v>
      </c>
      <c r="H32" s="60"/>
    </row>
    <row r="33" spans="1:8" s="10" customFormat="1" ht="30" customHeight="1" x14ac:dyDescent="0.25">
      <c r="A33" s="65" t="s">
        <v>123</v>
      </c>
      <c r="B33" s="58" t="s">
        <v>18</v>
      </c>
      <c r="C33" s="58" t="str">
        <f>'2022'!$C$6</f>
        <v>Начальник управления по вопросам жизнеобеспечения 
Семиглазов И.Н.</v>
      </c>
      <c r="D33" s="61">
        <v>45017</v>
      </c>
      <c r="E33" s="61">
        <v>45291</v>
      </c>
      <c r="F33" s="14" t="s">
        <v>6</v>
      </c>
      <c r="G33" s="42">
        <f>SUM(G34:G37)</f>
        <v>170.095</v>
      </c>
      <c r="H33" s="58" t="s">
        <v>165</v>
      </c>
    </row>
    <row r="34" spans="1:8" s="10" customFormat="1" ht="15" customHeight="1" x14ac:dyDescent="0.25">
      <c r="A34" s="66"/>
      <c r="B34" s="59"/>
      <c r="C34" s="59"/>
      <c r="D34" s="59"/>
      <c r="E34" s="59"/>
      <c r="F34" s="14" t="s">
        <v>5</v>
      </c>
      <c r="G34" s="42">
        <v>0</v>
      </c>
      <c r="H34" s="59"/>
    </row>
    <row r="35" spans="1:8" s="10" customFormat="1" x14ac:dyDescent="0.25">
      <c r="A35" s="66"/>
      <c r="B35" s="59"/>
      <c r="C35" s="59"/>
      <c r="D35" s="59"/>
      <c r="E35" s="59"/>
      <c r="F35" s="9" t="s">
        <v>3</v>
      </c>
      <c r="G35" s="42">
        <v>0</v>
      </c>
      <c r="H35" s="59"/>
    </row>
    <row r="36" spans="1:8" s="10" customFormat="1" x14ac:dyDescent="0.25">
      <c r="A36" s="66"/>
      <c r="B36" s="59"/>
      <c r="C36" s="59"/>
      <c r="D36" s="59"/>
      <c r="E36" s="59"/>
      <c r="F36" s="9" t="s">
        <v>50</v>
      </c>
      <c r="G36" s="42">
        <v>170.095</v>
      </c>
      <c r="H36" s="59"/>
    </row>
    <row r="37" spans="1:8" s="10" customFormat="1" ht="62.25" customHeight="1" x14ac:dyDescent="0.25">
      <c r="A37" s="67"/>
      <c r="B37" s="60"/>
      <c r="C37" s="60"/>
      <c r="D37" s="60"/>
      <c r="E37" s="60"/>
      <c r="F37" s="9" t="s">
        <v>4</v>
      </c>
      <c r="G37" s="42">
        <v>0</v>
      </c>
      <c r="H37" s="60"/>
    </row>
    <row r="38" spans="1:8" s="10" customFormat="1" ht="30" customHeight="1" x14ac:dyDescent="0.25">
      <c r="A38" s="65" t="s">
        <v>128</v>
      </c>
      <c r="B38" s="58" t="s">
        <v>22</v>
      </c>
      <c r="C38" s="58" t="str">
        <f>'2022'!$C$6</f>
        <v>Начальник управления по вопросам жизнеобеспечения 
Семиглазов И.Н.</v>
      </c>
      <c r="D38" s="61">
        <v>44927</v>
      </c>
      <c r="E38" s="61">
        <v>45291</v>
      </c>
      <c r="F38" s="14" t="s">
        <v>6</v>
      </c>
      <c r="G38" s="42">
        <f>SUM(G39:G42)</f>
        <v>0</v>
      </c>
      <c r="H38" s="58" t="s">
        <v>14</v>
      </c>
    </row>
    <row r="39" spans="1:8" s="10" customFormat="1" ht="16.5" customHeight="1" x14ac:dyDescent="0.25">
      <c r="A39" s="66"/>
      <c r="B39" s="59"/>
      <c r="C39" s="59"/>
      <c r="D39" s="59"/>
      <c r="E39" s="59"/>
      <c r="F39" s="14" t="s">
        <v>5</v>
      </c>
      <c r="G39" s="42">
        <v>0</v>
      </c>
      <c r="H39" s="59"/>
    </row>
    <row r="40" spans="1:8" s="10" customFormat="1" x14ac:dyDescent="0.25">
      <c r="A40" s="66"/>
      <c r="B40" s="59"/>
      <c r="C40" s="59"/>
      <c r="D40" s="59"/>
      <c r="E40" s="59"/>
      <c r="F40" s="9" t="s">
        <v>3</v>
      </c>
      <c r="G40" s="42">
        <v>0</v>
      </c>
      <c r="H40" s="59"/>
    </row>
    <row r="41" spans="1:8" s="10" customFormat="1" ht="30" x14ac:dyDescent="0.25">
      <c r="A41" s="66"/>
      <c r="B41" s="59"/>
      <c r="C41" s="59"/>
      <c r="D41" s="59"/>
      <c r="E41" s="59"/>
      <c r="F41" s="16" t="s">
        <v>24</v>
      </c>
      <c r="G41" s="42">
        <v>0</v>
      </c>
      <c r="H41" s="59"/>
    </row>
    <row r="42" spans="1:8" s="10" customFormat="1" x14ac:dyDescent="0.25">
      <c r="A42" s="67"/>
      <c r="B42" s="60"/>
      <c r="C42" s="60"/>
      <c r="D42" s="60"/>
      <c r="E42" s="60"/>
      <c r="F42" s="9" t="s">
        <v>4</v>
      </c>
      <c r="G42" s="42">
        <v>0</v>
      </c>
      <c r="H42" s="60"/>
    </row>
    <row r="43" spans="1:8" s="10" customFormat="1" ht="30" customHeight="1" x14ac:dyDescent="0.25">
      <c r="A43" s="65" t="s">
        <v>130</v>
      </c>
      <c r="B43" s="58" t="s">
        <v>26</v>
      </c>
      <c r="C43" s="58" t="str">
        <f>'2022'!$C$6</f>
        <v>Начальник управления по вопросам жизнеобеспечения 
Семиглазов И.Н.</v>
      </c>
      <c r="D43" s="61">
        <v>45017</v>
      </c>
      <c r="E43" s="61">
        <v>45199</v>
      </c>
      <c r="F43" s="14" t="s">
        <v>6</v>
      </c>
      <c r="G43" s="42">
        <f>SUM(G44:G47)</f>
        <v>70994.070900000006</v>
      </c>
      <c r="H43" s="58" t="s">
        <v>28</v>
      </c>
    </row>
    <row r="44" spans="1:8" s="10" customFormat="1" ht="15" customHeight="1" x14ac:dyDescent="0.25">
      <c r="A44" s="66"/>
      <c r="B44" s="59"/>
      <c r="C44" s="59"/>
      <c r="D44" s="59"/>
      <c r="E44" s="59"/>
      <c r="F44" s="14" t="s">
        <v>5</v>
      </c>
      <c r="G44" s="42">
        <f>SUM(G49)</f>
        <v>0</v>
      </c>
      <c r="H44" s="59"/>
    </row>
    <row r="45" spans="1:8" s="10" customFormat="1" x14ac:dyDescent="0.25">
      <c r="A45" s="66"/>
      <c r="B45" s="59"/>
      <c r="C45" s="59"/>
      <c r="D45" s="59"/>
      <c r="E45" s="59"/>
      <c r="F45" s="9" t="s">
        <v>3</v>
      </c>
      <c r="G45" s="42">
        <f>SUM(G50+G55)</f>
        <v>70643</v>
      </c>
      <c r="H45" s="59"/>
    </row>
    <row r="46" spans="1:8" s="10" customFormat="1" ht="30" x14ac:dyDescent="0.25">
      <c r="A46" s="66"/>
      <c r="B46" s="59"/>
      <c r="C46" s="59"/>
      <c r="D46" s="59"/>
      <c r="E46" s="59"/>
      <c r="F46" s="16" t="s">
        <v>24</v>
      </c>
      <c r="G46" s="42">
        <f>SUM(G51+G56+G61)</f>
        <v>351.07089999999999</v>
      </c>
      <c r="H46" s="59"/>
    </row>
    <row r="47" spans="1:8" s="10" customFormat="1" x14ac:dyDescent="0.25">
      <c r="A47" s="67"/>
      <c r="B47" s="60"/>
      <c r="C47" s="60"/>
      <c r="D47" s="60"/>
      <c r="E47" s="60"/>
      <c r="F47" s="9" t="s">
        <v>4</v>
      </c>
      <c r="G47" s="42">
        <f>SUM(G52)</f>
        <v>0</v>
      </c>
      <c r="H47" s="60"/>
    </row>
    <row r="48" spans="1:8" s="10" customFormat="1" ht="30" customHeight="1" x14ac:dyDescent="0.25">
      <c r="A48" s="65" t="s">
        <v>131</v>
      </c>
      <c r="B48" s="58" t="s">
        <v>153</v>
      </c>
      <c r="C48" s="58" t="str">
        <f>'2022'!$C$6</f>
        <v>Начальник управления по вопросам жизнеобеспечения 
Семиглазов И.Н.</v>
      </c>
      <c r="D48" s="61">
        <v>45017</v>
      </c>
      <c r="E48" s="61">
        <v>45260</v>
      </c>
      <c r="F48" s="14" t="s">
        <v>6</v>
      </c>
      <c r="G48" s="42">
        <f>SUM(G49:G52)</f>
        <v>20668.779600000002</v>
      </c>
      <c r="H48" s="58" t="s">
        <v>162</v>
      </c>
    </row>
    <row r="49" spans="1:8" s="10" customFormat="1" ht="16.5" customHeight="1" x14ac:dyDescent="0.25">
      <c r="A49" s="66"/>
      <c r="B49" s="59"/>
      <c r="C49" s="59"/>
      <c r="D49" s="59"/>
      <c r="E49" s="59"/>
      <c r="F49" s="14" t="s">
        <v>5</v>
      </c>
      <c r="G49" s="42">
        <v>0</v>
      </c>
      <c r="H49" s="59"/>
    </row>
    <row r="50" spans="1:8" s="10" customFormat="1" x14ac:dyDescent="0.25">
      <c r="A50" s="66"/>
      <c r="B50" s="59"/>
      <c r="C50" s="59"/>
      <c r="D50" s="59"/>
      <c r="E50" s="59"/>
      <c r="F50" s="9" t="s">
        <v>3</v>
      </c>
      <c r="G50" s="42">
        <v>20643</v>
      </c>
      <c r="H50" s="59"/>
    </row>
    <row r="51" spans="1:8" s="10" customFormat="1" ht="30" x14ac:dyDescent="0.25">
      <c r="A51" s="66"/>
      <c r="B51" s="59"/>
      <c r="C51" s="59"/>
      <c r="D51" s="59"/>
      <c r="E51" s="59"/>
      <c r="F51" s="16" t="s">
        <v>24</v>
      </c>
      <c r="G51" s="42">
        <v>25.779599999999999</v>
      </c>
      <c r="H51" s="59"/>
    </row>
    <row r="52" spans="1:8" s="10" customFormat="1" x14ac:dyDescent="0.25">
      <c r="A52" s="67"/>
      <c r="B52" s="60"/>
      <c r="C52" s="60"/>
      <c r="D52" s="60"/>
      <c r="E52" s="60"/>
      <c r="F52" s="9" t="s">
        <v>4</v>
      </c>
      <c r="G52" s="42">
        <v>0</v>
      </c>
      <c r="H52" s="60"/>
    </row>
    <row r="53" spans="1:8" s="10" customFormat="1" ht="30" customHeight="1" x14ac:dyDescent="0.25">
      <c r="A53" s="65" t="s">
        <v>132</v>
      </c>
      <c r="B53" s="62" t="s">
        <v>154</v>
      </c>
      <c r="C53" s="62" t="str">
        <f>'2022'!$C$6</f>
        <v>Начальник управления по вопросам жизнеобеспечения 
Семиглазов И.Н.</v>
      </c>
      <c r="D53" s="61">
        <v>44927</v>
      </c>
      <c r="E53" s="61" t="s">
        <v>151</v>
      </c>
      <c r="F53" s="20" t="s">
        <v>6</v>
      </c>
      <c r="G53" s="42">
        <f>SUM(G54:G57)</f>
        <v>50051.951300000001</v>
      </c>
      <c r="H53" s="58" t="s">
        <v>164</v>
      </c>
    </row>
    <row r="54" spans="1:8" s="10" customFormat="1" x14ac:dyDescent="0.25">
      <c r="A54" s="85"/>
      <c r="B54" s="63"/>
      <c r="C54" s="63"/>
      <c r="D54" s="59"/>
      <c r="E54" s="59"/>
      <c r="F54" s="20" t="s">
        <v>5</v>
      </c>
      <c r="G54" s="42">
        <v>0</v>
      </c>
      <c r="H54" s="59"/>
    </row>
    <row r="55" spans="1:8" s="10" customFormat="1" x14ac:dyDescent="0.25">
      <c r="A55" s="85"/>
      <c r="B55" s="63"/>
      <c r="C55" s="63"/>
      <c r="D55" s="59"/>
      <c r="E55" s="59"/>
      <c r="F55" s="18" t="s">
        <v>3</v>
      </c>
      <c r="G55" s="42">
        <v>50000</v>
      </c>
      <c r="H55" s="59"/>
    </row>
    <row r="56" spans="1:8" s="10" customFormat="1" ht="30" x14ac:dyDescent="0.25">
      <c r="A56" s="85"/>
      <c r="B56" s="63"/>
      <c r="C56" s="63"/>
      <c r="D56" s="59"/>
      <c r="E56" s="59"/>
      <c r="F56" s="16" t="s">
        <v>24</v>
      </c>
      <c r="G56" s="42">
        <v>51.951300000000003</v>
      </c>
      <c r="H56" s="59"/>
    </row>
    <row r="57" spans="1:8" s="10" customFormat="1" x14ac:dyDescent="0.25">
      <c r="A57" s="86"/>
      <c r="B57" s="64"/>
      <c r="C57" s="64"/>
      <c r="D57" s="60"/>
      <c r="E57" s="60"/>
      <c r="F57" s="18" t="s">
        <v>4</v>
      </c>
      <c r="G57" s="42">
        <v>0</v>
      </c>
      <c r="H57" s="60"/>
    </row>
    <row r="58" spans="1:8" s="10" customFormat="1" ht="30" x14ac:dyDescent="0.25">
      <c r="A58" s="87" t="s">
        <v>137</v>
      </c>
      <c r="B58" s="58" t="s">
        <v>138</v>
      </c>
      <c r="C58" s="62" t="str">
        <f>'2022'!$C$6</f>
        <v>Начальник управления по вопросам жизнеобеспечения 
Семиглазов И.Н.</v>
      </c>
      <c r="D58" s="61">
        <v>44927</v>
      </c>
      <c r="E58" s="61" t="s">
        <v>151</v>
      </c>
      <c r="F58" s="44" t="s">
        <v>6</v>
      </c>
      <c r="G58" s="42">
        <f>SUM(G59:G62)</f>
        <v>273.33999999999997</v>
      </c>
      <c r="H58" s="62" t="s">
        <v>163</v>
      </c>
    </row>
    <row r="59" spans="1:8" s="10" customFormat="1" x14ac:dyDescent="0.25">
      <c r="A59" s="88"/>
      <c r="B59" s="59"/>
      <c r="C59" s="63"/>
      <c r="D59" s="59"/>
      <c r="E59" s="59"/>
      <c r="F59" s="44" t="s">
        <v>5</v>
      </c>
      <c r="G59" s="42">
        <v>0</v>
      </c>
      <c r="H59" s="63"/>
    </row>
    <row r="60" spans="1:8" s="10" customFormat="1" x14ac:dyDescent="0.25">
      <c r="A60" s="88"/>
      <c r="B60" s="59"/>
      <c r="C60" s="63"/>
      <c r="D60" s="59"/>
      <c r="E60" s="59"/>
      <c r="F60" s="18" t="s">
        <v>3</v>
      </c>
      <c r="G60" s="42">
        <v>0</v>
      </c>
      <c r="H60" s="63"/>
    </row>
    <row r="61" spans="1:8" s="10" customFormat="1" ht="30" x14ac:dyDescent="0.25">
      <c r="A61" s="88"/>
      <c r="B61" s="59"/>
      <c r="C61" s="63"/>
      <c r="D61" s="59"/>
      <c r="E61" s="59"/>
      <c r="F61" s="16" t="s">
        <v>24</v>
      </c>
      <c r="G61" s="42">
        <v>273.33999999999997</v>
      </c>
      <c r="H61" s="63"/>
    </row>
    <row r="62" spans="1:8" s="10" customFormat="1" x14ac:dyDescent="0.25">
      <c r="A62" s="89"/>
      <c r="B62" s="60"/>
      <c r="C62" s="64"/>
      <c r="D62" s="60"/>
      <c r="E62" s="60"/>
      <c r="F62" s="18" t="s">
        <v>4</v>
      </c>
      <c r="G62" s="42">
        <v>0</v>
      </c>
      <c r="H62" s="64"/>
    </row>
    <row r="63" spans="1:8" s="10" customFormat="1" ht="30" customHeight="1" x14ac:dyDescent="0.25">
      <c r="A63" s="65" t="s">
        <v>30</v>
      </c>
      <c r="B63" s="58" t="s">
        <v>62</v>
      </c>
      <c r="C63" s="58" t="str">
        <f>'2022'!$C$6</f>
        <v>Начальник управления по вопросам жизнеобеспечения 
Семиглазов И.Н.</v>
      </c>
      <c r="D63" s="61">
        <v>44927</v>
      </c>
      <c r="E63" s="61">
        <v>45291</v>
      </c>
      <c r="F63" s="14" t="s">
        <v>6</v>
      </c>
      <c r="G63" s="42">
        <f>SUM(G64:G67)</f>
        <v>6442.9207699999997</v>
      </c>
      <c r="H63" s="58" t="s">
        <v>28</v>
      </c>
    </row>
    <row r="64" spans="1:8" s="10" customFormat="1" ht="15" customHeight="1" x14ac:dyDescent="0.25">
      <c r="A64" s="66"/>
      <c r="B64" s="59"/>
      <c r="C64" s="59"/>
      <c r="D64" s="59"/>
      <c r="E64" s="59"/>
      <c r="F64" s="14" t="s">
        <v>5</v>
      </c>
      <c r="G64" s="42">
        <f>SUM(G69,G74)</f>
        <v>0</v>
      </c>
      <c r="H64" s="59"/>
    </row>
    <row r="65" spans="1:8" s="10" customFormat="1" x14ac:dyDescent="0.25">
      <c r="A65" s="66"/>
      <c r="B65" s="59"/>
      <c r="C65" s="59"/>
      <c r="D65" s="59"/>
      <c r="E65" s="59"/>
      <c r="F65" s="9" t="s">
        <v>3</v>
      </c>
      <c r="G65" s="42">
        <f t="shared" ref="G65:G67" si="3">SUM(G70,G75)</f>
        <v>0</v>
      </c>
      <c r="H65" s="59"/>
    </row>
    <row r="66" spans="1:8" s="10" customFormat="1" ht="30" x14ac:dyDescent="0.25">
      <c r="A66" s="66"/>
      <c r="B66" s="59"/>
      <c r="C66" s="59"/>
      <c r="D66" s="59"/>
      <c r="E66" s="59"/>
      <c r="F66" s="16" t="s">
        <v>24</v>
      </c>
      <c r="G66" s="42">
        <f t="shared" si="3"/>
        <v>6400</v>
      </c>
      <c r="H66" s="59"/>
    </row>
    <row r="67" spans="1:8" s="10" customFormat="1" x14ac:dyDescent="0.25">
      <c r="A67" s="67"/>
      <c r="B67" s="60"/>
      <c r="C67" s="60"/>
      <c r="D67" s="60"/>
      <c r="E67" s="60"/>
      <c r="F67" s="9" t="s">
        <v>4</v>
      </c>
      <c r="G67" s="42">
        <f t="shared" si="3"/>
        <v>42.920769999999997</v>
      </c>
      <c r="H67" s="60"/>
    </row>
    <row r="68" spans="1:8" s="10" customFormat="1" ht="30" customHeight="1" x14ac:dyDescent="0.25">
      <c r="A68" s="65" t="s">
        <v>31</v>
      </c>
      <c r="B68" s="62" t="s">
        <v>59</v>
      </c>
      <c r="C68" s="58" t="str">
        <f>'2022'!$C$6</f>
        <v>Начальник управления по вопросам жизнеобеспечения 
Семиглазов И.Н.</v>
      </c>
      <c r="D68" s="61">
        <v>44927</v>
      </c>
      <c r="E68" s="61">
        <v>45291</v>
      </c>
      <c r="F68" s="14" t="s">
        <v>6</v>
      </c>
      <c r="G68" s="42">
        <f>SUM(G69:G72)</f>
        <v>6442.9207699999997</v>
      </c>
      <c r="H68" s="58" t="s">
        <v>161</v>
      </c>
    </row>
    <row r="69" spans="1:8" s="10" customFormat="1" ht="15.75" customHeight="1" x14ac:dyDescent="0.25">
      <c r="A69" s="66"/>
      <c r="B69" s="63"/>
      <c r="C69" s="59"/>
      <c r="D69" s="59"/>
      <c r="E69" s="59"/>
      <c r="F69" s="14" t="s">
        <v>5</v>
      </c>
      <c r="G69" s="42">
        <v>0</v>
      </c>
      <c r="H69" s="59"/>
    </row>
    <row r="70" spans="1:8" s="10" customFormat="1" x14ac:dyDescent="0.25">
      <c r="A70" s="66"/>
      <c r="B70" s="63"/>
      <c r="C70" s="59"/>
      <c r="D70" s="59"/>
      <c r="E70" s="59"/>
      <c r="F70" s="9" t="s">
        <v>3</v>
      </c>
      <c r="G70" s="42">
        <v>0</v>
      </c>
      <c r="H70" s="59"/>
    </row>
    <row r="71" spans="1:8" s="10" customFormat="1" ht="30" x14ac:dyDescent="0.25">
      <c r="A71" s="66"/>
      <c r="B71" s="63"/>
      <c r="C71" s="59"/>
      <c r="D71" s="59"/>
      <c r="E71" s="59"/>
      <c r="F71" s="16" t="s">
        <v>24</v>
      </c>
      <c r="G71" s="42">
        <v>6400</v>
      </c>
      <c r="H71" s="59"/>
    </row>
    <row r="72" spans="1:8" s="10" customFormat="1" x14ac:dyDescent="0.25">
      <c r="A72" s="67"/>
      <c r="B72" s="64"/>
      <c r="C72" s="60"/>
      <c r="D72" s="60"/>
      <c r="E72" s="60"/>
      <c r="F72" s="9" t="s">
        <v>4</v>
      </c>
      <c r="G72" s="42">
        <v>42.920769999999997</v>
      </c>
      <c r="H72" s="60"/>
    </row>
    <row r="73" spans="1:8" s="10" customFormat="1" ht="30" customHeight="1" x14ac:dyDescent="0.25">
      <c r="A73" s="65" t="s">
        <v>32</v>
      </c>
      <c r="B73" s="58" t="s">
        <v>150</v>
      </c>
      <c r="C73" s="58" t="str">
        <f>'2022'!$C$6</f>
        <v>Начальник управления по вопросам жизнеобеспечения 
Семиглазов И.Н.</v>
      </c>
      <c r="D73" s="61">
        <v>45017</v>
      </c>
      <c r="E73" s="61">
        <v>45199</v>
      </c>
      <c r="F73" s="14" t="s">
        <v>6</v>
      </c>
      <c r="G73" s="42">
        <f>SUM(G74:G77)</f>
        <v>0</v>
      </c>
      <c r="H73" s="58" t="s">
        <v>155</v>
      </c>
    </row>
    <row r="74" spans="1:8" s="10" customFormat="1" x14ac:dyDescent="0.25">
      <c r="A74" s="66"/>
      <c r="B74" s="59"/>
      <c r="C74" s="59"/>
      <c r="D74" s="59"/>
      <c r="E74" s="59"/>
      <c r="F74" s="14" t="s">
        <v>5</v>
      </c>
      <c r="G74" s="42">
        <v>0</v>
      </c>
      <c r="H74" s="59"/>
    </row>
    <row r="75" spans="1:8" s="10" customFormat="1" x14ac:dyDescent="0.25">
      <c r="A75" s="66"/>
      <c r="B75" s="59"/>
      <c r="C75" s="59"/>
      <c r="D75" s="59"/>
      <c r="E75" s="59"/>
      <c r="F75" s="9" t="s">
        <v>3</v>
      </c>
      <c r="G75" s="42">
        <v>0</v>
      </c>
      <c r="H75" s="59"/>
    </row>
    <row r="76" spans="1:8" s="10" customFormat="1" ht="30" x14ac:dyDescent="0.25">
      <c r="A76" s="66"/>
      <c r="B76" s="59"/>
      <c r="C76" s="59"/>
      <c r="D76" s="59"/>
      <c r="E76" s="59"/>
      <c r="F76" s="16" t="s">
        <v>24</v>
      </c>
      <c r="G76" s="42">
        <v>0</v>
      </c>
      <c r="H76" s="59"/>
    </row>
    <row r="77" spans="1:8" s="10" customFormat="1" x14ac:dyDescent="0.25">
      <c r="A77" s="67"/>
      <c r="B77" s="60"/>
      <c r="C77" s="60"/>
      <c r="D77" s="60"/>
      <c r="E77" s="60"/>
      <c r="F77" s="9" t="s">
        <v>4</v>
      </c>
      <c r="G77" s="42">
        <v>0</v>
      </c>
      <c r="H77" s="60"/>
    </row>
    <row r="78" spans="1:8" s="10" customFormat="1" ht="30" customHeight="1" x14ac:dyDescent="0.25">
      <c r="A78" s="65" t="s">
        <v>34</v>
      </c>
      <c r="B78" s="58" t="s">
        <v>35</v>
      </c>
      <c r="C78" s="58" t="str">
        <f>'2022'!$C$6</f>
        <v>Начальник управления по вопросам жизнеобеспечения 
Семиглазов И.Н.</v>
      </c>
      <c r="D78" s="61">
        <v>44927</v>
      </c>
      <c r="E78" s="61">
        <v>45291</v>
      </c>
      <c r="F78" s="14" t="s">
        <v>6</v>
      </c>
      <c r="G78" s="42">
        <f>SUM(G79:G82)</f>
        <v>0</v>
      </c>
      <c r="H78" s="58" t="s">
        <v>28</v>
      </c>
    </row>
    <row r="79" spans="1:8" s="10" customFormat="1" ht="14.25" customHeight="1" x14ac:dyDescent="0.25">
      <c r="A79" s="66"/>
      <c r="B79" s="59"/>
      <c r="C79" s="59"/>
      <c r="D79" s="59"/>
      <c r="E79" s="59"/>
      <c r="F79" s="14" t="s">
        <v>5</v>
      </c>
      <c r="G79" s="42">
        <v>0</v>
      </c>
      <c r="H79" s="59"/>
    </row>
    <row r="80" spans="1:8" s="10" customFormat="1" x14ac:dyDescent="0.25">
      <c r="A80" s="66"/>
      <c r="B80" s="59"/>
      <c r="C80" s="59"/>
      <c r="D80" s="59"/>
      <c r="E80" s="59"/>
      <c r="F80" s="9" t="s">
        <v>3</v>
      </c>
      <c r="G80" s="42">
        <v>0</v>
      </c>
      <c r="H80" s="59"/>
    </row>
    <row r="81" spans="1:8" s="10" customFormat="1" ht="30" x14ac:dyDescent="0.25">
      <c r="A81" s="66"/>
      <c r="B81" s="59"/>
      <c r="C81" s="59"/>
      <c r="D81" s="59"/>
      <c r="E81" s="59"/>
      <c r="F81" s="16" t="s">
        <v>24</v>
      </c>
      <c r="G81" s="42">
        <v>0</v>
      </c>
      <c r="H81" s="59"/>
    </row>
    <row r="82" spans="1:8" s="10" customFormat="1" x14ac:dyDescent="0.25">
      <c r="A82" s="67"/>
      <c r="B82" s="60"/>
      <c r="C82" s="60"/>
      <c r="D82" s="60"/>
      <c r="E82" s="60"/>
      <c r="F82" s="9" t="s">
        <v>4</v>
      </c>
      <c r="G82" s="42">
        <v>0</v>
      </c>
      <c r="H82" s="60"/>
    </row>
    <row r="83" spans="1:8" s="10" customFormat="1" ht="30" customHeight="1" x14ac:dyDescent="0.25">
      <c r="A83" s="65" t="s">
        <v>36</v>
      </c>
      <c r="B83" s="58" t="s">
        <v>144</v>
      </c>
      <c r="C83" s="58" t="str">
        <f>'2022'!$C$6</f>
        <v>Начальник управления по вопросам жизнеобеспечения 
Семиглазов И.Н.</v>
      </c>
      <c r="D83" s="61">
        <v>44927</v>
      </c>
      <c r="E83" s="61">
        <v>45291</v>
      </c>
      <c r="F83" s="14" t="s">
        <v>6</v>
      </c>
      <c r="G83" s="42">
        <f>SUM(G84:G87)</f>
        <v>1800</v>
      </c>
      <c r="H83" s="58" t="s">
        <v>37</v>
      </c>
    </row>
    <row r="84" spans="1:8" s="10" customFormat="1" ht="15.75" customHeight="1" x14ac:dyDescent="0.25">
      <c r="A84" s="66"/>
      <c r="B84" s="59"/>
      <c r="C84" s="59"/>
      <c r="D84" s="59"/>
      <c r="E84" s="59"/>
      <c r="F84" s="14" t="s">
        <v>5</v>
      </c>
      <c r="G84" s="42">
        <v>0</v>
      </c>
      <c r="H84" s="59"/>
    </row>
    <row r="85" spans="1:8" s="10" customFormat="1" x14ac:dyDescent="0.25">
      <c r="A85" s="66"/>
      <c r="B85" s="59"/>
      <c r="C85" s="59"/>
      <c r="D85" s="59"/>
      <c r="E85" s="59"/>
      <c r="F85" s="9" t="s">
        <v>3</v>
      </c>
      <c r="G85" s="42">
        <v>0</v>
      </c>
      <c r="H85" s="59"/>
    </row>
    <row r="86" spans="1:8" s="10" customFormat="1" ht="30" x14ac:dyDescent="0.25">
      <c r="A86" s="66"/>
      <c r="B86" s="59"/>
      <c r="C86" s="59"/>
      <c r="D86" s="59"/>
      <c r="E86" s="59"/>
      <c r="F86" s="16" t="s">
        <v>24</v>
      </c>
      <c r="G86" s="42">
        <v>1800</v>
      </c>
      <c r="H86" s="59"/>
    </row>
    <row r="87" spans="1:8" s="10" customFormat="1" x14ac:dyDescent="0.25">
      <c r="A87" s="67"/>
      <c r="B87" s="60"/>
      <c r="C87" s="60"/>
      <c r="D87" s="60"/>
      <c r="E87" s="60"/>
      <c r="F87" s="9" t="s">
        <v>4</v>
      </c>
      <c r="G87" s="42">
        <v>0</v>
      </c>
      <c r="H87" s="60"/>
    </row>
    <row r="88" spans="1:8" s="10" customFormat="1" ht="30" x14ac:dyDescent="0.25">
      <c r="A88" s="65" t="s">
        <v>38</v>
      </c>
      <c r="B88" s="58" t="s">
        <v>60</v>
      </c>
      <c r="C88" s="58" t="str">
        <f>'2022'!$C$6</f>
        <v>Начальник управления по вопросам жизнеобеспечения 
Семиглазов И.Н.</v>
      </c>
      <c r="D88" s="61">
        <v>44927</v>
      </c>
      <c r="E88" s="61">
        <v>45291</v>
      </c>
      <c r="F88" s="14" t="s">
        <v>6</v>
      </c>
      <c r="G88" s="42">
        <f>SUM(G89:G92)</f>
        <v>136.90700000000001</v>
      </c>
      <c r="H88" s="58" t="s">
        <v>159</v>
      </c>
    </row>
    <row r="89" spans="1:8" s="10" customFormat="1" x14ac:dyDescent="0.25">
      <c r="A89" s="66"/>
      <c r="B89" s="59"/>
      <c r="C89" s="59"/>
      <c r="D89" s="59"/>
      <c r="E89" s="59"/>
      <c r="F89" s="14" t="s">
        <v>5</v>
      </c>
      <c r="G89" s="42">
        <v>0</v>
      </c>
      <c r="H89" s="59"/>
    </row>
    <row r="90" spans="1:8" s="10" customFormat="1" x14ac:dyDescent="0.25">
      <c r="A90" s="66"/>
      <c r="B90" s="59"/>
      <c r="C90" s="59"/>
      <c r="D90" s="59"/>
      <c r="E90" s="59"/>
      <c r="F90" s="9" t="s">
        <v>3</v>
      </c>
      <c r="G90" s="42">
        <v>0</v>
      </c>
      <c r="H90" s="59"/>
    </row>
    <row r="91" spans="1:8" s="10" customFormat="1" ht="30" x14ac:dyDescent="0.25">
      <c r="A91" s="66"/>
      <c r="B91" s="59"/>
      <c r="C91" s="59"/>
      <c r="D91" s="59"/>
      <c r="E91" s="59"/>
      <c r="F91" s="16" t="s">
        <v>24</v>
      </c>
      <c r="G91" s="42">
        <f>G96</f>
        <v>136.90700000000001</v>
      </c>
      <c r="H91" s="59"/>
    </row>
    <row r="92" spans="1:8" s="10" customFormat="1" x14ac:dyDescent="0.25">
      <c r="A92" s="67"/>
      <c r="B92" s="60"/>
      <c r="C92" s="60"/>
      <c r="D92" s="60"/>
      <c r="E92" s="60"/>
      <c r="F92" s="9" t="s">
        <v>4</v>
      </c>
      <c r="G92" s="42">
        <v>0</v>
      </c>
      <c r="H92" s="60"/>
    </row>
    <row r="93" spans="1:8" s="10" customFormat="1" ht="30" customHeight="1" x14ac:dyDescent="0.25">
      <c r="A93" s="65" t="s">
        <v>145</v>
      </c>
      <c r="B93" s="58" t="s">
        <v>147</v>
      </c>
      <c r="C93" s="58" t="str">
        <f>'2022'!$C$6</f>
        <v>Начальник управления по вопросам жизнеобеспечения 
Семиглазов И.Н.</v>
      </c>
      <c r="D93" s="61">
        <v>44927</v>
      </c>
      <c r="E93" s="61">
        <v>45291</v>
      </c>
      <c r="F93" s="14" t="s">
        <v>6</v>
      </c>
      <c r="G93" s="42">
        <f>SUM(G94:G97)</f>
        <v>136.90700000000001</v>
      </c>
      <c r="H93" s="58" t="s">
        <v>159</v>
      </c>
    </row>
    <row r="94" spans="1:8" s="10" customFormat="1" x14ac:dyDescent="0.25">
      <c r="A94" s="66"/>
      <c r="B94" s="59"/>
      <c r="C94" s="59"/>
      <c r="D94" s="59"/>
      <c r="E94" s="59"/>
      <c r="F94" s="14" t="s">
        <v>5</v>
      </c>
      <c r="G94" s="42">
        <v>0</v>
      </c>
      <c r="H94" s="59"/>
    </row>
    <row r="95" spans="1:8" s="10" customFormat="1" x14ac:dyDescent="0.25">
      <c r="A95" s="66"/>
      <c r="B95" s="59"/>
      <c r="C95" s="59"/>
      <c r="D95" s="59"/>
      <c r="E95" s="59"/>
      <c r="F95" s="9" t="s">
        <v>3</v>
      </c>
      <c r="G95" s="42">
        <v>0</v>
      </c>
      <c r="H95" s="59"/>
    </row>
    <row r="96" spans="1:8" s="10" customFormat="1" ht="30" x14ac:dyDescent="0.25">
      <c r="A96" s="66"/>
      <c r="B96" s="59"/>
      <c r="C96" s="59"/>
      <c r="D96" s="59"/>
      <c r="E96" s="59"/>
      <c r="F96" s="16" t="s">
        <v>24</v>
      </c>
      <c r="G96" s="42">
        <v>136.90700000000001</v>
      </c>
      <c r="H96" s="59"/>
    </row>
    <row r="97" spans="1:8" s="10" customFormat="1" x14ac:dyDescent="0.25">
      <c r="A97" s="67"/>
      <c r="B97" s="60"/>
      <c r="C97" s="60"/>
      <c r="D97" s="60"/>
      <c r="E97" s="60"/>
      <c r="F97" s="9" t="s">
        <v>4</v>
      </c>
      <c r="G97" s="42">
        <v>0</v>
      </c>
      <c r="H97" s="60"/>
    </row>
    <row r="98" spans="1:8" s="10" customFormat="1" ht="30" x14ac:dyDescent="0.25">
      <c r="A98" s="65" t="s">
        <v>146</v>
      </c>
      <c r="B98" s="58" t="s">
        <v>148</v>
      </c>
      <c r="C98" s="58" t="str">
        <f>'2022'!$C$6</f>
        <v>Начальник управления по вопросам жизнеобеспечения 
Семиглазов И.Н.</v>
      </c>
      <c r="D98" s="61">
        <v>44927</v>
      </c>
      <c r="E98" s="61">
        <v>45291</v>
      </c>
      <c r="F98" s="14" t="s">
        <v>6</v>
      </c>
      <c r="G98" s="42">
        <f>SUM(G99:G102)</f>
        <v>0</v>
      </c>
      <c r="H98" s="58" t="s">
        <v>149</v>
      </c>
    </row>
    <row r="99" spans="1:8" s="10" customFormat="1" x14ac:dyDescent="0.25">
      <c r="A99" s="66"/>
      <c r="B99" s="59"/>
      <c r="C99" s="59"/>
      <c r="D99" s="59"/>
      <c r="E99" s="59"/>
      <c r="F99" s="14" t="s">
        <v>5</v>
      </c>
      <c r="G99" s="42">
        <v>0</v>
      </c>
      <c r="H99" s="59"/>
    </row>
    <row r="100" spans="1:8" s="10" customFormat="1" x14ac:dyDescent="0.25">
      <c r="A100" s="66"/>
      <c r="B100" s="59"/>
      <c r="C100" s="59"/>
      <c r="D100" s="59"/>
      <c r="E100" s="59"/>
      <c r="F100" s="9" t="s">
        <v>3</v>
      </c>
      <c r="G100" s="42">
        <v>0</v>
      </c>
      <c r="H100" s="59"/>
    </row>
    <row r="101" spans="1:8" s="10" customFormat="1" ht="30" x14ac:dyDescent="0.25">
      <c r="A101" s="66"/>
      <c r="B101" s="59"/>
      <c r="C101" s="59"/>
      <c r="D101" s="59"/>
      <c r="E101" s="59"/>
      <c r="F101" s="16" t="s">
        <v>24</v>
      </c>
      <c r="G101" s="42">
        <v>0</v>
      </c>
      <c r="H101" s="59"/>
    </row>
    <row r="102" spans="1:8" s="10" customFormat="1" x14ac:dyDescent="0.25">
      <c r="A102" s="67"/>
      <c r="B102" s="60"/>
      <c r="C102" s="60"/>
      <c r="D102" s="60"/>
      <c r="E102" s="60"/>
      <c r="F102" s="9" t="s">
        <v>4</v>
      </c>
      <c r="G102" s="42">
        <v>0</v>
      </c>
      <c r="H102" s="60"/>
    </row>
    <row r="103" spans="1:8" s="10" customFormat="1" ht="30" x14ac:dyDescent="0.25">
      <c r="A103" s="65" t="s">
        <v>119</v>
      </c>
      <c r="B103" s="58" t="s">
        <v>141</v>
      </c>
      <c r="C103" s="58" t="str">
        <f>'2022'!$C$6</f>
        <v>Начальник управления по вопросам жизнеобеспечения 
Семиглазов И.Н.</v>
      </c>
      <c r="D103" s="61">
        <v>45170</v>
      </c>
      <c r="E103" s="61">
        <v>45291</v>
      </c>
      <c r="F103" s="14" t="s">
        <v>6</v>
      </c>
      <c r="G103" s="43">
        <f>SUM(G104:G107)</f>
        <v>100</v>
      </c>
      <c r="H103" s="62" t="s">
        <v>28</v>
      </c>
    </row>
    <row r="104" spans="1:8" s="10" customFormat="1" x14ac:dyDescent="0.25">
      <c r="A104" s="66"/>
      <c r="B104" s="59"/>
      <c r="C104" s="59"/>
      <c r="D104" s="59"/>
      <c r="E104" s="59"/>
      <c r="F104" s="14" t="s">
        <v>5</v>
      </c>
      <c r="G104" s="43">
        <v>0</v>
      </c>
      <c r="H104" s="63"/>
    </row>
    <row r="105" spans="1:8" s="10" customFormat="1" x14ac:dyDescent="0.25">
      <c r="A105" s="66"/>
      <c r="B105" s="59"/>
      <c r="C105" s="59"/>
      <c r="D105" s="59"/>
      <c r="E105" s="59"/>
      <c r="F105" s="9" t="s">
        <v>3</v>
      </c>
      <c r="G105" s="43">
        <v>0</v>
      </c>
      <c r="H105" s="63"/>
    </row>
    <row r="106" spans="1:8" s="10" customFormat="1" ht="30" x14ac:dyDescent="0.25">
      <c r="A106" s="66"/>
      <c r="B106" s="59"/>
      <c r="C106" s="59"/>
      <c r="D106" s="59"/>
      <c r="E106" s="59"/>
      <c r="F106" s="16" t="s">
        <v>24</v>
      </c>
      <c r="G106" s="43">
        <v>100</v>
      </c>
      <c r="H106" s="63"/>
    </row>
    <row r="107" spans="1:8" s="10" customFormat="1" x14ac:dyDescent="0.25">
      <c r="A107" s="67"/>
      <c r="B107" s="60"/>
      <c r="C107" s="60"/>
      <c r="D107" s="60"/>
      <c r="E107" s="60"/>
      <c r="F107" s="9" t="s">
        <v>4</v>
      </c>
      <c r="G107" s="43">
        <v>0</v>
      </c>
      <c r="H107" s="64"/>
    </row>
    <row r="108" spans="1:8" s="10" customFormat="1" ht="30" customHeight="1" x14ac:dyDescent="0.25">
      <c r="A108" s="65" t="s">
        <v>140</v>
      </c>
      <c r="B108" s="58" t="s">
        <v>157</v>
      </c>
      <c r="C108" s="58" t="str">
        <f>'2022'!$C$6</f>
        <v>Начальник управления по вопросам жизнеобеспечения 
Семиглазов И.Н.</v>
      </c>
      <c r="D108" s="61">
        <v>45170</v>
      </c>
      <c r="E108" s="61">
        <v>45291</v>
      </c>
      <c r="F108" s="14" t="s">
        <v>6</v>
      </c>
      <c r="G108" s="43">
        <f>SUM(G109:G112)</f>
        <v>13295</v>
      </c>
      <c r="H108" s="62" t="s">
        <v>160</v>
      </c>
    </row>
    <row r="109" spans="1:8" s="10" customFormat="1" ht="15.75" customHeight="1" x14ac:dyDescent="0.25">
      <c r="A109" s="66"/>
      <c r="B109" s="59"/>
      <c r="C109" s="59"/>
      <c r="D109" s="59"/>
      <c r="E109" s="59"/>
      <c r="F109" s="14" t="s">
        <v>5</v>
      </c>
      <c r="G109" s="43">
        <v>0</v>
      </c>
      <c r="H109" s="63"/>
    </row>
    <row r="110" spans="1:8" s="10" customFormat="1" x14ac:dyDescent="0.25">
      <c r="A110" s="66"/>
      <c r="B110" s="59"/>
      <c r="C110" s="59"/>
      <c r="D110" s="59"/>
      <c r="E110" s="59"/>
      <c r="F110" s="9" t="s">
        <v>3</v>
      </c>
      <c r="G110" s="43">
        <v>13295</v>
      </c>
      <c r="H110" s="63"/>
    </row>
    <row r="111" spans="1:8" s="10" customFormat="1" ht="30" x14ac:dyDescent="0.25">
      <c r="A111" s="66"/>
      <c r="B111" s="59"/>
      <c r="C111" s="59"/>
      <c r="D111" s="59"/>
      <c r="E111" s="59"/>
      <c r="F111" s="16" t="s">
        <v>24</v>
      </c>
      <c r="G111" s="43">
        <v>0</v>
      </c>
      <c r="H111" s="63"/>
    </row>
    <row r="112" spans="1:8" s="10" customFormat="1" ht="30" customHeight="1" x14ac:dyDescent="0.25">
      <c r="A112" s="67"/>
      <c r="B112" s="60"/>
      <c r="C112" s="60"/>
      <c r="D112" s="60"/>
      <c r="E112" s="60"/>
      <c r="F112" s="9" t="s">
        <v>4</v>
      </c>
      <c r="G112" s="43">
        <v>0</v>
      </c>
      <c r="H112" s="64"/>
    </row>
    <row r="114" spans="3:5" x14ac:dyDescent="0.25">
      <c r="C114" s="33"/>
      <c r="D114" s="33"/>
      <c r="E114" s="33"/>
    </row>
    <row r="115" spans="3:5" x14ac:dyDescent="0.25">
      <c r="C115" s="82" t="s">
        <v>116</v>
      </c>
      <c r="D115" s="82"/>
      <c r="E115" s="82"/>
    </row>
  </sheetData>
  <mergeCells count="138">
    <mergeCell ref="A88:A92"/>
    <mergeCell ref="B88:B92"/>
    <mergeCell ref="C88:C92"/>
    <mergeCell ref="D88:D92"/>
    <mergeCell ref="E88:E92"/>
    <mergeCell ref="H88:H92"/>
    <mergeCell ref="D73:D77"/>
    <mergeCell ref="E73:E77"/>
    <mergeCell ref="H73:H77"/>
    <mergeCell ref="A78:A82"/>
    <mergeCell ref="B78:B82"/>
    <mergeCell ref="C78:C82"/>
    <mergeCell ref="D78:D82"/>
    <mergeCell ref="E78:E82"/>
    <mergeCell ref="A93:A97"/>
    <mergeCell ref="B93:B97"/>
    <mergeCell ref="C93:C97"/>
    <mergeCell ref="D93:D97"/>
    <mergeCell ref="E93:E97"/>
    <mergeCell ref="H93:H97"/>
    <mergeCell ref="C3:G3"/>
    <mergeCell ref="D4:E4"/>
    <mergeCell ref="H108:H112"/>
    <mergeCell ref="A83:A87"/>
    <mergeCell ref="B83:B87"/>
    <mergeCell ref="C83:C87"/>
    <mergeCell ref="D83:D87"/>
    <mergeCell ref="E83:E87"/>
    <mergeCell ref="H83:H87"/>
    <mergeCell ref="A108:A112"/>
    <mergeCell ref="B108:B112"/>
    <mergeCell ref="C108:C112"/>
    <mergeCell ref="D108:D112"/>
    <mergeCell ref="E108:E112"/>
    <mergeCell ref="H78:H82"/>
    <mergeCell ref="A73:A77"/>
    <mergeCell ref="B73:B77"/>
    <mergeCell ref="C73:C77"/>
    <mergeCell ref="D63:D67"/>
    <mergeCell ref="E63:E67"/>
    <mergeCell ref="H63:H67"/>
    <mergeCell ref="A68:A72"/>
    <mergeCell ref="B68:B72"/>
    <mergeCell ref="C68:C72"/>
    <mergeCell ref="D68:D72"/>
    <mergeCell ref="E68:E72"/>
    <mergeCell ref="H48:H52"/>
    <mergeCell ref="A48:A52"/>
    <mergeCell ref="B48:B52"/>
    <mergeCell ref="C48:C52"/>
    <mergeCell ref="D48:D52"/>
    <mergeCell ref="E48:E52"/>
    <mergeCell ref="A58:A62"/>
    <mergeCell ref="B58:B62"/>
    <mergeCell ref="C58:C62"/>
    <mergeCell ref="D58:D62"/>
    <mergeCell ref="E58:E62"/>
    <mergeCell ref="H58:H62"/>
    <mergeCell ref="H68:H72"/>
    <mergeCell ref="A63:A67"/>
    <mergeCell ref="B63:B67"/>
    <mergeCell ref="C63:C67"/>
    <mergeCell ref="A43:A47"/>
    <mergeCell ref="B43:B47"/>
    <mergeCell ref="C43:C47"/>
    <mergeCell ref="D43:D47"/>
    <mergeCell ref="E43:E47"/>
    <mergeCell ref="H43:H47"/>
    <mergeCell ref="A38:A42"/>
    <mergeCell ref="B38:B42"/>
    <mergeCell ref="C38:C42"/>
    <mergeCell ref="H28:H32"/>
    <mergeCell ref="B18:B22"/>
    <mergeCell ref="C18:C22"/>
    <mergeCell ref="D18:D22"/>
    <mergeCell ref="B13:B17"/>
    <mergeCell ref="G5:G6"/>
    <mergeCell ref="F5:F6"/>
    <mergeCell ref="H38:H42"/>
    <mergeCell ref="H18:H22"/>
    <mergeCell ref="D13:D17"/>
    <mergeCell ref="E13:E17"/>
    <mergeCell ref="H13:H17"/>
    <mergeCell ref="B33:B37"/>
    <mergeCell ref="C33:C37"/>
    <mergeCell ref="D33:D37"/>
    <mergeCell ref="E33:E37"/>
    <mergeCell ref="H33:H37"/>
    <mergeCell ref="B28:B32"/>
    <mergeCell ref="B5:B6"/>
    <mergeCell ref="C5:C6"/>
    <mergeCell ref="D5:E5"/>
    <mergeCell ref="E18:E22"/>
    <mergeCell ref="A18:A22"/>
    <mergeCell ref="D38:D42"/>
    <mergeCell ref="E38:E42"/>
    <mergeCell ref="C28:C32"/>
    <mergeCell ref="D28:D32"/>
    <mergeCell ref="E28:E32"/>
    <mergeCell ref="A5:A6"/>
    <mergeCell ref="A33:A37"/>
    <mergeCell ref="A28:A32"/>
    <mergeCell ref="G1:K1"/>
    <mergeCell ref="G2:H2"/>
    <mergeCell ref="C115:E115"/>
    <mergeCell ref="H53:H57"/>
    <mergeCell ref="H5:H6"/>
    <mergeCell ref="A7:A12"/>
    <mergeCell ref="B7:B12"/>
    <mergeCell ref="C7:C12"/>
    <mergeCell ref="D7:D12"/>
    <mergeCell ref="E7:E12"/>
    <mergeCell ref="H7:H12"/>
    <mergeCell ref="A23:A27"/>
    <mergeCell ref="B23:B27"/>
    <mergeCell ref="C23:C27"/>
    <mergeCell ref="D23:D27"/>
    <mergeCell ref="E23:E27"/>
    <mergeCell ref="H23:H27"/>
    <mergeCell ref="A13:A17"/>
    <mergeCell ref="A53:A57"/>
    <mergeCell ref="B53:B57"/>
    <mergeCell ref="C53:C57"/>
    <mergeCell ref="D53:D57"/>
    <mergeCell ref="E53:E57"/>
    <mergeCell ref="C13:C17"/>
    <mergeCell ref="A103:A107"/>
    <mergeCell ref="B103:B107"/>
    <mergeCell ref="C103:C107"/>
    <mergeCell ref="D103:D107"/>
    <mergeCell ref="E103:E107"/>
    <mergeCell ref="H103:H107"/>
    <mergeCell ref="A98:A102"/>
    <mergeCell ref="B98:B102"/>
    <mergeCell ref="C98:C102"/>
    <mergeCell ref="D98:D102"/>
    <mergeCell ref="E98:E102"/>
    <mergeCell ref="H98:H102"/>
  </mergeCells>
  <pageMargins left="0.7" right="0.7" top="0.75" bottom="0.75" header="0.3" footer="0.3"/>
  <pageSetup paperSize="9" scale="59" fitToHeight="0" orientation="landscape" r:id="rId1"/>
  <rowBreaks count="2" manualBreakCount="2">
    <brk id="32" max="7" man="1"/>
    <brk id="70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"/>
  <sheetViews>
    <sheetView view="pageBreakPreview" topLeftCell="A79" zoomScale="80" zoomScaleNormal="80" zoomScaleSheetLayoutView="80" workbookViewId="0">
      <selection activeCell="H98" sqref="H98:H102"/>
    </sheetView>
  </sheetViews>
  <sheetFormatPr defaultRowHeight="15" x14ac:dyDescent="0.25"/>
  <cols>
    <col min="1" max="1" width="11" customWidth="1"/>
    <col min="2" max="2" width="65.140625" customWidth="1"/>
    <col min="3" max="3" width="31.42578125" customWidth="1"/>
    <col min="4" max="5" width="11.7109375" customWidth="1"/>
    <col min="6" max="6" width="27" customWidth="1"/>
    <col min="7" max="7" width="17" customWidth="1"/>
    <col min="8" max="8" width="58.7109375" customWidth="1"/>
    <col min="9" max="9" width="0.140625" customWidth="1"/>
  </cols>
  <sheetData>
    <row r="1" spans="1:12" ht="15.75" x14ac:dyDescent="0.25">
      <c r="H1" s="83" t="s">
        <v>152</v>
      </c>
      <c r="I1" s="83"/>
      <c r="J1" s="83"/>
      <c r="K1" s="83"/>
      <c r="L1" s="83"/>
    </row>
    <row r="2" spans="1:12" ht="78" customHeight="1" x14ac:dyDescent="0.25">
      <c r="H2" s="84" t="s">
        <v>117</v>
      </c>
      <c r="I2" s="84"/>
      <c r="J2" s="48"/>
      <c r="K2" s="48"/>
      <c r="L2" s="48"/>
    </row>
    <row r="3" spans="1:12" ht="50.25" customHeight="1" x14ac:dyDescent="0.25">
      <c r="C3" s="68" t="s">
        <v>156</v>
      </c>
      <c r="D3" s="68"/>
      <c r="E3" s="68"/>
      <c r="F3" s="68"/>
      <c r="G3" s="68"/>
    </row>
    <row r="4" spans="1:12" x14ac:dyDescent="0.25">
      <c r="D4" s="77"/>
      <c r="E4" s="77"/>
    </row>
    <row r="5" spans="1:12" ht="25.5" customHeight="1" x14ac:dyDescent="0.25">
      <c r="A5" s="74" t="s">
        <v>0</v>
      </c>
      <c r="B5" s="75" t="s">
        <v>11</v>
      </c>
      <c r="C5" s="75" t="s">
        <v>12</v>
      </c>
      <c r="D5" s="76" t="s">
        <v>1</v>
      </c>
      <c r="E5" s="76"/>
      <c r="F5" s="75" t="s">
        <v>9</v>
      </c>
      <c r="G5" s="69" t="s">
        <v>65</v>
      </c>
      <c r="H5" s="75" t="s">
        <v>10</v>
      </c>
    </row>
    <row r="6" spans="1:12" ht="62.25" customHeight="1" x14ac:dyDescent="0.25">
      <c r="A6" s="74"/>
      <c r="B6" s="75"/>
      <c r="C6" s="75"/>
      <c r="D6" s="15" t="s">
        <v>7</v>
      </c>
      <c r="E6" s="15" t="s">
        <v>8</v>
      </c>
      <c r="F6" s="75"/>
      <c r="G6" s="69"/>
      <c r="H6" s="75"/>
    </row>
    <row r="7" spans="1:12" s="10" customFormat="1" ht="30" customHeight="1" x14ac:dyDescent="0.25">
      <c r="A7" s="70"/>
      <c r="B7" s="58" t="s">
        <v>55</v>
      </c>
      <c r="C7" s="58" t="str">
        <f>'2022'!$C$6</f>
        <v>Начальник управления по вопросам жизнеобеспечения 
Семиглазов И.Н.</v>
      </c>
      <c r="D7" s="71">
        <v>45292</v>
      </c>
      <c r="E7" s="61">
        <v>45657</v>
      </c>
      <c r="F7" s="14" t="s">
        <v>6</v>
      </c>
      <c r="G7" s="53">
        <f>SUM(G8,G10:G12)</f>
        <v>102540.4814</v>
      </c>
      <c r="H7" s="58" t="s">
        <v>2</v>
      </c>
    </row>
    <row r="8" spans="1:12" s="10" customFormat="1" x14ac:dyDescent="0.25">
      <c r="A8" s="59"/>
      <c r="B8" s="59"/>
      <c r="C8" s="59"/>
      <c r="D8" s="72"/>
      <c r="E8" s="59"/>
      <c r="F8" s="14" t="s">
        <v>5</v>
      </c>
      <c r="G8" s="40">
        <f>SUM(G14,G54,G69,G74,G94)</f>
        <v>0</v>
      </c>
      <c r="H8" s="59"/>
    </row>
    <row r="9" spans="1:12" s="10" customFormat="1" ht="15" hidden="1" customHeight="1" x14ac:dyDescent="0.25">
      <c r="A9" s="59"/>
      <c r="B9" s="59"/>
      <c r="C9" s="59"/>
      <c r="D9" s="72"/>
      <c r="E9" s="59"/>
      <c r="F9" s="14" t="s">
        <v>25</v>
      </c>
      <c r="G9" s="40">
        <v>9986.4</v>
      </c>
      <c r="H9" s="59"/>
    </row>
    <row r="10" spans="1:12" s="10" customFormat="1" x14ac:dyDescent="0.25">
      <c r="A10" s="59"/>
      <c r="B10" s="59"/>
      <c r="C10" s="59"/>
      <c r="D10" s="72"/>
      <c r="E10" s="59"/>
      <c r="F10" s="9" t="s">
        <v>3</v>
      </c>
      <c r="G10" s="40">
        <f>SUM(G15,G55,G70,G75,G95)+G80</f>
        <v>86419.55</v>
      </c>
      <c r="H10" s="59"/>
    </row>
    <row r="11" spans="1:12" s="10" customFormat="1" ht="30" x14ac:dyDescent="0.25">
      <c r="A11" s="59"/>
      <c r="B11" s="59"/>
      <c r="C11" s="59"/>
      <c r="D11" s="72"/>
      <c r="E11" s="59"/>
      <c r="F11" s="16" t="s">
        <v>24</v>
      </c>
      <c r="G11" s="40">
        <f>SUM(G16,G56,G71,G76,G96)+G81+G106+G101</f>
        <v>14644.888399999998</v>
      </c>
      <c r="H11" s="59"/>
    </row>
    <row r="12" spans="1:12" s="10" customFormat="1" ht="34.5" customHeight="1" x14ac:dyDescent="0.25">
      <c r="A12" s="60"/>
      <c r="B12" s="60"/>
      <c r="C12" s="60"/>
      <c r="D12" s="73"/>
      <c r="E12" s="60"/>
      <c r="F12" s="9" t="s">
        <v>4</v>
      </c>
      <c r="G12" s="40">
        <f>SUM(G17,G57,G72,G77,G97)</f>
        <v>1476.0429999999999</v>
      </c>
      <c r="H12" s="60"/>
    </row>
    <row r="13" spans="1:12" s="10" customFormat="1" ht="30" customHeight="1" x14ac:dyDescent="0.25">
      <c r="A13" s="65" t="s">
        <v>13</v>
      </c>
      <c r="B13" s="58" t="s">
        <v>142</v>
      </c>
      <c r="C13" s="58" t="str">
        <f>'2022'!$C$6</f>
        <v>Начальник управления по вопросам жизнеобеспечения 
Семиглазов И.Н.</v>
      </c>
      <c r="D13" s="61">
        <v>45292</v>
      </c>
      <c r="E13" s="61">
        <v>45657</v>
      </c>
      <c r="F13" s="14" t="s">
        <v>6</v>
      </c>
      <c r="G13" s="47">
        <f>SUM(G14:G17)</f>
        <v>74922.554399999994</v>
      </c>
      <c r="H13" s="58" t="s">
        <v>14</v>
      </c>
    </row>
    <row r="14" spans="1:12" s="10" customFormat="1" ht="14.25" customHeight="1" x14ac:dyDescent="0.25">
      <c r="A14" s="66"/>
      <c r="B14" s="59"/>
      <c r="C14" s="59"/>
      <c r="D14" s="59"/>
      <c r="E14" s="59"/>
      <c r="F14" s="14" t="s">
        <v>5</v>
      </c>
      <c r="G14" s="47">
        <f>SUM(G19,G39,G49)</f>
        <v>0</v>
      </c>
      <c r="H14" s="59"/>
    </row>
    <row r="15" spans="1:12" s="10" customFormat="1" x14ac:dyDescent="0.25">
      <c r="A15" s="66"/>
      <c r="B15" s="59"/>
      <c r="C15" s="59"/>
      <c r="D15" s="59"/>
      <c r="E15" s="59"/>
      <c r="F15" s="9" t="s">
        <v>3</v>
      </c>
      <c r="G15" s="47">
        <f>SUM(G20,G40,G50)</f>
        <v>71182</v>
      </c>
      <c r="H15" s="59"/>
    </row>
    <row r="16" spans="1:12" s="10" customFormat="1" ht="30" x14ac:dyDescent="0.25">
      <c r="A16" s="66"/>
      <c r="B16" s="59"/>
      <c r="C16" s="59"/>
      <c r="D16" s="59"/>
      <c r="E16" s="59"/>
      <c r="F16" s="16" t="s">
        <v>24</v>
      </c>
      <c r="G16" s="47">
        <f>SUM(G21,G41,G51)</f>
        <v>3740.5544</v>
      </c>
      <c r="H16" s="59"/>
    </row>
    <row r="17" spans="1:8" s="10" customFormat="1" x14ac:dyDescent="0.25">
      <c r="A17" s="67"/>
      <c r="B17" s="60"/>
      <c r="C17" s="60"/>
      <c r="D17" s="60"/>
      <c r="E17" s="60"/>
      <c r="F17" s="9" t="s">
        <v>4</v>
      </c>
      <c r="G17" s="47">
        <f>SUM(G22,G42,G52)</f>
        <v>0</v>
      </c>
      <c r="H17" s="60"/>
    </row>
    <row r="18" spans="1:8" s="10" customFormat="1" ht="30" customHeight="1" x14ac:dyDescent="0.25">
      <c r="A18" s="65" t="s">
        <v>16</v>
      </c>
      <c r="B18" s="62" t="s">
        <v>15</v>
      </c>
      <c r="C18" s="58" t="str">
        <f>'2022'!$C$6</f>
        <v>Начальник управления по вопросам жизнеобеспечения 
Семиглазов И.Н.</v>
      </c>
      <c r="D18" s="61">
        <v>45292</v>
      </c>
      <c r="E18" s="61">
        <v>45657</v>
      </c>
      <c r="F18" s="14" t="s">
        <v>6</v>
      </c>
      <c r="G18" s="47">
        <f>SUM(G19:G22)</f>
        <v>48358.196900000003</v>
      </c>
      <c r="H18" s="58" t="s">
        <v>14</v>
      </c>
    </row>
    <row r="19" spans="1:8" s="10" customFormat="1" ht="16.5" customHeight="1" x14ac:dyDescent="0.25">
      <c r="A19" s="66"/>
      <c r="B19" s="63"/>
      <c r="C19" s="59"/>
      <c r="D19" s="59"/>
      <c r="E19" s="59"/>
      <c r="F19" s="14" t="s">
        <v>5</v>
      </c>
      <c r="G19" s="47">
        <f>SUM(G24,G29,G34)</f>
        <v>0</v>
      </c>
      <c r="H19" s="59"/>
    </row>
    <row r="20" spans="1:8" s="10" customFormat="1" x14ac:dyDescent="0.25">
      <c r="A20" s="66"/>
      <c r="B20" s="63"/>
      <c r="C20" s="59"/>
      <c r="D20" s="59"/>
      <c r="E20" s="59"/>
      <c r="F20" s="9" t="s">
        <v>3</v>
      </c>
      <c r="G20" s="47">
        <f>SUM(G25,G30,G35)</f>
        <v>45887</v>
      </c>
      <c r="H20" s="59"/>
    </row>
    <row r="21" spans="1:8" s="10" customFormat="1" ht="30" x14ac:dyDescent="0.25">
      <c r="A21" s="66"/>
      <c r="B21" s="63"/>
      <c r="C21" s="59"/>
      <c r="D21" s="59"/>
      <c r="E21" s="59"/>
      <c r="F21" s="16" t="s">
        <v>24</v>
      </c>
      <c r="G21" s="47">
        <f>G26+G31+G36</f>
        <v>2471.1968999999999</v>
      </c>
      <c r="H21" s="59"/>
    </row>
    <row r="22" spans="1:8" s="10" customFormat="1" x14ac:dyDescent="0.25">
      <c r="A22" s="67"/>
      <c r="B22" s="64"/>
      <c r="C22" s="60"/>
      <c r="D22" s="60"/>
      <c r="E22" s="60"/>
      <c r="F22" s="9" t="s">
        <v>4</v>
      </c>
      <c r="G22" s="47">
        <f t="shared" ref="G22" si="0">SUM(G27,G32,G37)</f>
        <v>0</v>
      </c>
      <c r="H22" s="60"/>
    </row>
    <row r="23" spans="1:8" s="10" customFormat="1" ht="30" customHeight="1" x14ac:dyDescent="0.25">
      <c r="A23" s="65" t="s">
        <v>17</v>
      </c>
      <c r="B23" s="58" t="s">
        <v>15</v>
      </c>
      <c r="C23" s="58" t="str">
        <f>'2022'!$C$6</f>
        <v>Начальник управления по вопросам жизнеобеспечения 
Семиглазов И.Н.</v>
      </c>
      <c r="D23" s="61">
        <v>45292</v>
      </c>
      <c r="E23" s="61">
        <v>45657</v>
      </c>
      <c r="F23" s="14" t="s">
        <v>6</v>
      </c>
      <c r="G23" s="47">
        <f>SUM(G24:G27)</f>
        <v>46351</v>
      </c>
      <c r="H23" s="58" t="s">
        <v>14</v>
      </c>
    </row>
    <row r="24" spans="1:8" s="10" customFormat="1" ht="15" customHeight="1" x14ac:dyDescent="0.25">
      <c r="A24" s="66"/>
      <c r="B24" s="59"/>
      <c r="C24" s="59"/>
      <c r="D24" s="59"/>
      <c r="E24" s="59"/>
      <c r="F24" s="14" t="s">
        <v>5</v>
      </c>
      <c r="G24" s="47">
        <v>0</v>
      </c>
      <c r="H24" s="59"/>
    </row>
    <row r="25" spans="1:8" s="10" customFormat="1" x14ac:dyDescent="0.25">
      <c r="A25" s="66"/>
      <c r="B25" s="59"/>
      <c r="C25" s="59"/>
      <c r="D25" s="59"/>
      <c r="E25" s="59"/>
      <c r="F25" s="9" t="s">
        <v>3</v>
      </c>
      <c r="G25" s="47">
        <v>45887</v>
      </c>
      <c r="H25" s="59"/>
    </row>
    <row r="26" spans="1:8" s="10" customFormat="1" ht="30" x14ac:dyDescent="0.25">
      <c r="A26" s="66"/>
      <c r="B26" s="59"/>
      <c r="C26" s="59"/>
      <c r="D26" s="59"/>
      <c r="E26" s="59"/>
      <c r="F26" s="16" t="s">
        <v>24</v>
      </c>
      <c r="G26" s="47">
        <v>464</v>
      </c>
      <c r="H26" s="59"/>
    </row>
    <row r="27" spans="1:8" s="10" customFormat="1" x14ac:dyDescent="0.25">
      <c r="A27" s="67"/>
      <c r="B27" s="60"/>
      <c r="C27" s="60"/>
      <c r="D27" s="60"/>
      <c r="E27" s="60"/>
      <c r="F27" s="9" t="s">
        <v>4</v>
      </c>
      <c r="G27" s="47">
        <v>0</v>
      </c>
      <c r="H27" s="60"/>
    </row>
    <row r="28" spans="1:8" s="10" customFormat="1" ht="30" customHeight="1" x14ac:dyDescent="0.25">
      <c r="A28" s="65" t="s">
        <v>20</v>
      </c>
      <c r="B28" s="58" t="s">
        <v>18</v>
      </c>
      <c r="C28" s="58" t="str">
        <f>'2022'!$C$6</f>
        <v>Начальник управления по вопросам жизнеобеспечения 
Семиглазов И.Н.</v>
      </c>
      <c r="D28" s="61">
        <v>45383</v>
      </c>
      <c r="E28" s="61">
        <v>45657</v>
      </c>
      <c r="F28" s="14" t="s">
        <v>6</v>
      </c>
      <c r="G28" s="47">
        <f>SUM(G29:G32)</f>
        <v>0</v>
      </c>
      <c r="H28" s="58" t="s">
        <v>19</v>
      </c>
    </row>
    <row r="29" spans="1:8" s="10" customFormat="1" ht="15" customHeight="1" x14ac:dyDescent="0.25">
      <c r="A29" s="66"/>
      <c r="B29" s="59"/>
      <c r="C29" s="59"/>
      <c r="D29" s="59"/>
      <c r="E29" s="59"/>
      <c r="F29" s="14" t="s">
        <v>5</v>
      </c>
      <c r="G29" s="47">
        <v>0</v>
      </c>
      <c r="H29" s="59"/>
    </row>
    <row r="30" spans="1:8" s="10" customFormat="1" x14ac:dyDescent="0.25">
      <c r="A30" s="66"/>
      <c r="B30" s="59"/>
      <c r="C30" s="59"/>
      <c r="D30" s="59"/>
      <c r="E30" s="59"/>
      <c r="F30" s="9" t="s">
        <v>3</v>
      </c>
      <c r="G30" s="47">
        <v>0</v>
      </c>
      <c r="H30" s="59"/>
    </row>
    <row r="31" spans="1:8" s="10" customFormat="1" x14ac:dyDescent="0.25">
      <c r="A31" s="66"/>
      <c r="B31" s="59"/>
      <c r="C31" s="59"/>
      <c r="D31" s="59"/>
      <c r="E31" s="59"/>
      <c r="F31" s="9" t="s">
        <v>50</v>
      </c>
      <c r="G31" s="47">
        <v>0</v>
      </c>
      <c r="H31" s="59"/>
    </row>
    <row r="32" spans="1:8" s="10" customFormat="1" x14ac:dyDescent="0.25">
      <c r="A32" s="67"/>
      <c r="B32" s="60"/>
      <c r="C32" s="60"/>
      <c r="D32" s="60"/>
      <c r="E32" s="60"/>
      <c r="F32" s="9" t="s">
        <v>4</v>
      </c>
      <c r="G32" s="47">
        <v>0</v>
      </c>
      <c r="H32" s="60"/>
    </row>
    <row r="33" spans="1:8" s="10" customFormat="1" ht="30" customHeight="1" x14ac:dyDescent="0.25">
      <c r="A33" s="65" t="s">
        <v>176</v>
      </c>
      <c r="B33" s="58" t="s">
        <v>22</v>
      </c>
      <c r="C33" s="58" t="str">
        <f>'2022'!$C$6</f>
        <v>Начальник управления по вопросам жизнеобеспечения 
Семиглазов И.Н.</v>
      </c>
      <c r="D33" s="61">
        <v>45292</v>
      </c>
      <c r="E33" s="61">
        <v>45657</v>
      </c>
      <c r="F33" s="14" t="s">
        <v>6</v>
      </c>
      <c r="G33" s="47">
        <f>SUM(G34:G37)</f>
        <v>2007.1968999999999</v>
      </c>
      <c r="H33" s="58" t="s">
        <v>14</v>
      </c>
    </row>
    <row r="34" spans="1:8" s="10" customFormat="1" ht="16.5" customHeight="1" x14ac:dyDescent="0.25">
      <c r="A34" s="66"/>
      <c r="B34" s="59"/>
      <c r="C34" s="59"/>
      <c r="D34" s="59"/>
      <c r="E34" s="59"/>
      <c r="F34" s="14" t="s">
        <v>5</v>
      </c>
      <c r="G34" s="47">
        <v>0</v>
      </c>
      <c r="H34" s="59"/>
    </row>
    <row r="35" spans="1:8" s="10" customFormat="1" x14ac:dyDescent="0.25">
      <c r="A35" s="66"/>
      <c r="B35" s="59"/>
      <c r="C35" s="59"/>
      <c r="D35" s="59"/>
      <c r="E35" s="59"/>
      <c r="F35" s="9" t="s">
        <v>3</v>
      </c>
      <c r="G35" s="47">
        <v>0</v>
      </c>
      <c r="H35" s="59"/>
    </row>
    <row r="36" spans="1:8" s="10" customFormat="1" ht="30" x14ac:dyDescent="0.25">
      <c r="A36" s="66"/>
      <c r="B36" s="59"/>
      <c r="C36" s="59"/>
      <c r="D36" s="59"/>
      <c r="E36" s="59"/>
      <c r="F36" s="16" t="s">
        <v>24</v>
      </c>
      <c r="G36" s="47">
        <v>2007.1968999999999</v>
      </c>
      <c r="H36" s="59"/>
    </row>
    <row r="37" spans="1:8" s="10" customFormat="1" x14ac:dyDescent="0.25">
      <c r="A37" s="67"/>
      <c r="B37" s="60"/>
      <c r="C37" s="60"/>
      <c r="D37" s="60"/>
      <c r="E37" s="60"/>
      <c r="F37" s="9" t="s">
        <v>4</v>
      </c>
      <c r="G37" s="47">
        <v>0</v>
      </c>
      <c r="H37" s="60"/>
    </row>
    <row r="38" spans="1:8" s="10" customFormat="1" ht="30" customHeight="1" x14ac:dyDescent="0.25">
      <c r="A38" s="65" t="s">
        <v>27</v>
      </c>
      <c r="B38" s="58" t="s">
        <v>26</v>
      </c>
      <c r="C38" s="58" t="str">
        <f>'2022'!$C$6</f>
        <v>Начальник управления по вопросам жизнеобеспечения 
Семиглазов И.Н.</v>
      </c>
      <c r="D38" s="61">
        <v>45383</v>
      </c>
      <c r="E38" s="61">
        <v>45565</v>
      </c>
      <c r="F38" s="14" t="s">
        <v>6</v>
      </c>
      <c r="G38" s="47">
        <f>SUM(G39:G42)</f>
        <v>26424.272400000002</v>
      </c>
      <c r="H38" s="58" t="s">
        <v>28</v>
      </c>
    </row>
    <row r="39" spans="1:8" s="10" customFormat="1" ht="15" customHeight="1" x14ac:dyDescent="0.25">
      <c r="A39" s="66"/>
      <c r="B39" s="59"/>
      <c r="C39" s="59"/>
      <c r="D39" s="59"/>
      <c r="E39" s="59"/>
      <c r="F39" s="14" t="s">
        <v>5</v>
      </c>
      <c r="G39" s="47">
        <f>SUM(G44)</f>
        <v>0</v>
      </c>
      <c r="H39" s="59"/>
    </row>
    <row r="40" spans="1:8" s="10" customFormat="1" x14ac:dyDescent="0.25">
      <c r="A40" s="66"/>
      <c r="B40" s="59"/>
      <c r="C40" s="59"/>
      <c r="D40" s="59"/>
      <c r="E40" s="59"/>
      <c r="F40" s="9" t="s">
        <v>3</v>
      </c>
      <c r="G40" s="47">
        <f>SUM(G45)</f>
        <v>25295</v>
      </c>
      <c r="H40" s="59"/>
    </row>
    <row r="41" spans="1:8" s="10" customFormat="1" ht="30" x14ac:dyDescent="0.25">
      <c r="A41" s="66"/>
      <c r="B41" s="59"/>
      <c r="C41" s="59"/>
      <c r="D41" s="59"/>
      <c r="E41" s="59"/>
      <c r="F41" s="16" t="s">
        <v>24</v>
      </c>
      <c r="G41" s="47">
        <f>SUM(G46)</f>
        <v>1129.2724000000001</v>
      </c>
      <c r="H41" s="59"/>
    </row>
    <row r="42" spans="1:8" s="10" customFormat="1" x14ac:dyDescent="0.25">
      <c r="A42" s="67"/>
      <c r="B42" s="60"/>
      <c r="C42" s="60"/>
      <c r="D42" s="60"/>
      <c r="E42" s="60"/>
      <c r="F42" s="9" t="s">
        <v>4</v>
      </c>
      <c r="G42" s="47">
        <f>SUM(G47)</f>
        <v>0</v>
      </c>
      <c r="H42" s="60"/>
    </row>
    <row r="43" spans="1:8" s="10" customFormat="1" ht="30" customHeight="1" x14ac:dyDescent="0.25">
      <c r="A43" s="65" t="s">
        <v>29</v>
      </c>
      <c r="B43" s="58" t="s">
        <v>180</v>
      </c>
      <c r="C43" s="58" t="str">
        <f>'2022'!$C$6</f>
        <v>Начальник управления по вопросам жизнеобеспечения 
Семиглазов И.Н.</v>
      </c>
      <c r="D43" s="61">
        <v>45383</v>
      </c>
      <c r="E43" s="61">
        <v>45565</v>
      </c>
      <c r="F43" s="14" t="s">
        <v>6</v>
      </c>
      <c r="G43" s="47">
        <f>SUM(G44:G47)</f>
        <v>26424.272400000002</v>
      </c>
      <c r="H43" s="58" t="s">
        <v>167</v>
      </c>
    </row>
    <row r="44" spans="1:8" s="10" customFormat="1" ht="16.5" customHeight="1" x14ac:dyDescent="0.25">
      <c r="A44" s="66"/>
      <c r="B44" s="59"/>
      <c r="C44" s="59"/>
      <c r="D44" s="59"/>
      <c r="E44" s="59"/>
      <c r="F44" s="14" t="s">
        <v>5</v>
      </c>
      <c r="G44" s="47">
        <v>0</v>
      </c>
      <c r="H44" s="59"/>
    </row>
    <row r="45" spans="1:8" s="10" customFormat="1" x14ac:dyDescent="0.25">
      <c r="A45" s="66"/>
      <c r="B45" s="59"/>
      <c r="C45" s="59"/>
      <c r="D45" s="59"/>
      <c r="E45" s="59"/>
      <c r="F45" s="9" t="s">
        <v>3</v>
      </c>
      <c r="G45" s="47">
        <v>25295</v>
      </c>
      <c r="H45" s="59"/>
    </row>
    <row r="46" spans="1:8" s="10" customFormat="1" ht="30" x14ac:dyDescent="0.25">
      <c r="A46" s="66"/>
      <c r="B46" s="59"/>
      <c r="C46" s="59"/>
      <c r="D46" s="59"/>
      <c r="E46" s="59"/>
      <c r="F46" s="16" t="s">
        <v>24</v>
      </c>
      <c r="G46" s="47">
        <v>1129.2724000000001</v>
      </c>
      <c r="H46" s="59"/>
    </row>
    <row r="47" spans="1:8" s="10" customFormat="1" x14ac:dyDescent="0.25">
      <c r="A47" s="67"/>
      <c r="B47" s="60"/>
      <c r="C47" s="60"/>
      <c r="D47" s="60"/>
      <c r="E47" s="60"/>
      <c r="F47" s="9" t="s">
        <v>4</v>
      </c>
      <c r="G47" s="47">
        <v>0</v>
      </c>
      <c r="H47" s="60"/>
    </row>
    <row r="48" spans="1:8" s="10" customFormat="1" ht="30" customHeight="1" x14ac:dyDescent="0.25">
      <c r="A48" s="65" t="s">
        <v>58</v>
      </c>
      <c r="B48" s="62" t="s">
        <v>143</v>
      </c>
      <c r="C48" s="62" t="str">
        <f>'2022'!$C$6</f>
        <v>Начальник управления по вопросам жизнеобеспечения 
Семиглазов И.Н.</v>
      </c>
      <c r="D48" s="61">
        <v>45292</v>
      </c>
      <c r="E48" s="61">
        <v>45657</v>
      </c>
      <c r="F48" s="20" t="s">
        <v>6</v>
      </c>
      <c r="G48" s="47">
        <f>SUM(G49:G52)</f>
        <v>140.08510000000001</v>
      </c>
      <c r="H48" s="62" t="s">
        <v>14</v>
      </c>
    </row>
    <row r="49" spans="1:8" s="10" customFormat="1" x14ac:dyDescent="0.25">
      <c r="A49" s="85"/>
      <c r="B49" s="63"/>
      <c r="C49" s="63"/>
      <c r="D49" s="59"/>
      <c r="E49" s="59"/>
      <c r="F49" s="20" t="s">
        <v>5</v>
      </c>
      <c r="G49" s="47">
        <v>0</v>
      </c>
      <c r="H49" s="63"/>
    </row>
    <row r="50" spans="1:8" s="10" customFormat="1" x14ac:dyDescent="0.25">
      <c r="A50" s="85"/>
      <c r="B50" s="63"/>
      <c r="C50" s="63"/>
      <c r="D50" s="59"/>
      <c r="E50" s="59"/>
      <c r="F50" s="18" t="s">
        <v>3</v>
      </c>
      <c r="G50" s="47">
        <v>0</v>
      </c>
      <c r="H50" s="63"/>
    </row>
    <row r="51" spans="1:8" s="10" customFormat="1" ht="30" x14ac:dyDescent="0.25">
      <c r="A51" s="85"/>
      <c r="B51" s="63"/>
      <c r="C51" s="63"/>
      <c r="D51" s="59"/>
      <c r="E51" s="59"/>
      <c r="F51" s="16" t="s">
        <v>24</v>
      </c>
      <c r="G51" s="47">
        <v>140.08510000000001</v>
      </c>
      <c r="H51" s="63"/>
    </row>
    <row r="52" spans="1:8" s="10" customFormat="1" x14ac:dyDescent="0.25">
      <c r="A52" s="86"/>
      <c r="B52" s="64"/>
      <c r="C52" s="64"/>
      <c r="D52" s="60"/>
      <c r="E52" s="60"/>
      <c r="F52" s="18" t="s">
        <v>4</v>
      </c>
      <c r="G52" s="47">
        <v>0</v>
      </c>
      <c r="H52" s="64"/>
    </row>
    <row r="53" spans="1:8" s="10" customFormat="1" ht="40.5" customHeight="1" x14ac:dyDescent="0.25">
      <c r="A53" s="65" t="s">
        <v>30</v>
      </c>
      <c r="B53" s="58" t="s">
        <v>62</v>
      </c>
      <c r="C53" s="58" t="str">
        <f>'2022'!$C$6</f>
        <v>Начальник управления по вопросам жизнеобеспечения 
Семиглазов И.Н.</v>
      </c>
      <c r="D53" s="61">
        <v>45292</v>
      </c>
      <c r="E53" s="61">
        <v>45657</v>
      </c>
      <c r="F53" s="14" t="s">
        <v>6</v>
      </c>
      <c r="G53" s="47">
        <f>SUM(G54:G57)</f>
        <v>8833.4429999999993</v>
      </c>
      <c r="H53" s="58" t="s">
        <v>170</v>
      </c>
    </row>
    <row r="54" spans="1:8" s="10" customFormat="1" ht="32.25" customHeight="1" x14ac:dyDescent="0.25">
      <c r="A54" s="66"/>
      <c r="B54" s="59"/>
      <c r="C54" s="59"/>
      <c r="D54" s="59"/>
      <c r="E54" s="59"/>
      <c r="F54" s="14" t="s">
        <v>5</v>
      </c>
      <c r="G54" s="47">
        <f>SUM(G59,G64)</f>
        <v>0</v>
      </c>
      <c r="H54" s="59"/>
    </row>
    <row r="55" spans="1:8" s="10" customFormat="1" ht="20.25" customHeight="1" x14ac:dyDescent="0.25">
      <c r="A55" s="66"/>
      <c r="B55" s="59"/>
      <c r="C55" s="59"/>
      <c r="D55" s="59"/>
      <c r="E55" s="59"/>
      <c r="F55" s="9" t="s">
        <v>3</v>
      </c>
      <c r="G55" s="47">
        <f t="shared" ref="G55:G57" si="1">SUM(G60,G65)</f>
        <v>0</v>
      </c>
      <c r="H55" s="59"/>
    </row>
    <row r="56" spans="1:8" s="10" customFormat="1" ht="30.75" customHeight="1" x14ac:dyDescent="0.25">
      <c r="A56" s="66"/>
      <c r="B56" s="59"/>
      <c r="C56" s="59"/>
      <c r="D56" s="59"/>
      <c r="E56" s="59"/>
      <c r="F56" s="16" t="s">
        <v>24</v>
      </c>
      <c r="G56" s="47">
        <v>7357.4</v>
      </c>
      <c r="H56" s="59"/>
    </row>
    <row r="57" spans="1:8" s="10" customFormat="1" ht="30" customHeight="1" x14ac:dyDescent="0.25">
      <c r="A57" s="67"/>
      <c r="B57" s="60"/>
      <c r="C57" s="60"/>
      <c r="D57" s="60"/>
      <c r="E57" s="60"/>
      <c r="F57" s="9" t="s">
        <v>4</v>
      </c>
      <c r="G57" s="47">
        <f t="shared" si="1"/>
        <v>1476.0429999999999</v>
      </c>
      <c r="H57" s="60"/>
    </row>
    <row r="58" spans="1:8" s="10" customFormat="1" ht="36" customHeight="1" x14ac:dyDescent="0.25">
      <c r="A58" s="65" t="s">
        <v>31</v>
      </c>
      <c r="B58" s="62" t="s">
        <v>59</v>
      </c>
      <c r="C58" s="58" t="str">
        <f>'2022'!$C$6</f>
        <v>Начальник управления по вопросам жизнеобеспечения 
Семиглазов И.Н.</v>
      </c>
      <c r="D58" s="61">
        <v>45292</v>
      </c>
      <c r="E58" s="61">
        <v>45657</v>
      </c>
      <c r="F58" s="14" t="s">
        <v>6</v>
      </c>
      <c r="G58" s="47">
        <f>SUM(G59:G62)</f>
        <v>8833.4429999999993</v>
      </c>
      <c r="H58" s="58" t="s">
        <v>170</v>
      </c>
    </row>
    <row r="59" spans="1:8" s="10" customFormat="1" ht="36" customHeight="1" x14ac:dyDescent="0.25">
      <c r="A59" s="66"/>
      <c r="B59" s="63"/>
      <c r="C59" s="59"/>
      <c r="D59" s="59"/>
      <c r="E59" s="59"/>
      <c r="F59" s="14" t="s">
        <v>5</v>
      </c>
      <c r="G59" s="47">
        <v>0</v>
      </c>
      <c r="H59" s="59"/>
    </row>
    <row r="60" spans="1:8" s="10" customFormat="1" ht="29.25" customHeight="1" x14ac:dyDescent="0.25">
      <c r="A60" s="66"/>
      <c r="B60" s="63"/>
      <c r="C60" s="59"/>
      <c r="D60" s="59"/>
      <c r="E60" s="59"/>
      <c r="F60" s="9" t="s">
        <v>3</v>
      </c>
      <c r="G60" s="47">
        <v>0</v>
      </c>
      <c r="H60" s="59"/>
    </row>
    <row r="61" spans="1:8" s="10" customFormat="1" ht="32.25" customHeight="1" x14ac:dyDescent="0.25">
      <c r="A61" s="66"/>
      <c r="B61" s="63"/>
      <c r="C61" s="59"/>
      <c r="D61" s="59"/>
      <c r="E61" s="59"/>
      <c r="F61" s="16" t="s">
        <v>24</v>
      </c>
      <c r="G61" s="47">
        <v>7357.4</v>
      </c>
      <c r="H61" s="59"/>
    </row>
    <row r="62" spans="1:8" s="10" customFormat="1" ht="21" customHeight="1" x14ac:dyDescent="0.25">
      <c r="A62" s="67"/>
      <c r="B62" s="64"/>
      <c r="C62" s="60"/>
      <c r="D62" s="60"/>
      <c r="E62" s="60"/>
      <c r="F62" s="9" t="s">
        <v>4</v>
      </c>
      <c r="G62" s="47">
        <v>1476.0429999999999</v>
      </c>
      <c r="H62" s="60"/>
    </row>
    <row r="63" spans="1:8" s="10" customFormat="1" ht="30" customHeight="1" x14ac:dyDescent="0.25">
      <c r="A63" s="65" t="s">
        <v>32</v>
      </c>
      <c r="B63" s="58" t="s">
        <v>61</v>
      </c>
      <c r="C63" s="58" t="str">
        <f>'2022'!$C$6</f>
        <v>Начальник управления по вопросам жизнеобеспечения 
Семиглазов И.Н.</v>
      </c>
      <c r="D63" s="61">
        <v>45383</v>
      </c>
      <c r="E63" s="61">
        <v>45565</v>
      </c>
      <c r="F63" s="14" t="s">
        <v>6</v>
      </c>
      <c r="G63" s="47">
        <f>SUM(G64:G67)</f>
        <v>0</v>
      </c>
      <c r="H63" s="58" t="s">
        <v>33</v>
      </c>
    </row>
    <row r="64" spans="1:8" s="10" customFormat="1" x14ac:dyDescent="0.25">
      <c r="A64" s="66"/>
      <c r="B64" s="59"/>
      <c r="C64" s="59"/>
      <c r="D64" s="59"/>
      <c r="E64" s="59"/>
      <c r="F64" s="14" t="s">
        <v>5</v>
      </c>
      <c r="G64" s="47">
        <v>0</v>
      </c>
      <c r="H64" s="59"/>
    </row>
    <row r="65" spans="1:8" s="10" customFormat="1" x14ac:dyDescent="0.25">
      <c r="A65" s="66"/>
      <c r="B65" s="59"/>
      <c r="C65" s="59"/>
      <c r="D65" s="59"/>
      <c r="E65" s="59"/>
      <c r="F65" s="9" t="s">
        <v>3</v>
      </c>
      <c r="G65" s="47">
        <v>0</v>
      </c>
      <c r="H65" s="59"/>
    </row>
    <row r="66" spans="1:8" s="10" customFormat="1" ht="30" x14ac:dyDescent="0.25">
      <c r="A66" s="66"/>
      <c r="B66" s="59"/>
      <c r="C66" s="59"/>
      <c r="D66" s="59"/>
      <c r="E66" s="59"/>
      <c r="F66" s="16" t="s">
        <v>24</v>
      </c>
      <c r="G66" s="47">
        <v>0</v>
      </c>
      <c r="H66" s="59"/>
    </row>
    <row r="67" spans="1:8" s="10" customFormat="1" x14ac:dyDescent="0.25">
      <c r="A67" s="67"/>
      <c r="B67" s="60"/>
      <c r="C67" s="60"/>
      <c r="D67" s="60"/>
      <c r="E67" s="60"/>
      <c r="F67" s="9" t="s">
        <v>4</v>
      </c>
      <c r="G67" s="47">
        <v>0</v>
      </c>
      <c r="H67" s="60"/>
    </row>
    <row r="68" spans="1:8" s="10" customFormat="1" ht="30" customHeight="1" x14ac:dyDescent="0.25">
      <c r="A68" s="65" t="s">
        <v>34</v>
      </c>
      <c r="B68" s="58" t="s">
        <v>35</v>
      </c>
      <c r="C68" s="58" t="str">
        <f>'2022'!$C$6</f>
        <v>Начальник управления по вопросам жизнеобеспечения 
Семиглазов И.Н.</v>
      </c>
      <c r="D68" s="61">
        <v>44927</v>
      </c>
      <c r="E68" s="61">
        <v>45657</v>
      </c>
      <c r="F68" s="14" t="s">
        <v>6</v>
      </c>
      <c r="G68" s="47">
        <f>SUM(G69:G72)</f>
        <v>0</v>
      </c>
      <c r="H68" s="58" t="s">
        <v>28</v>
      </c>
    </row>
    <row r="69" spans="1:8" s="10" customFormat="1" ht="14.25" customHeight="1" x14ac:dyDescent="0.25">
      <c r="A69" s="66"/>
      <c r="B69" s="59"/>
      <c r="C69" s="59"/>
      <c r="D69" s="59"/>
      <c r="E69" s="59"/>
      <c r="F69" s="14" t="s">
        <v>5</v>
      </c>
      <c r="G69" s="47">
        <v>0</v>
      </c>
      <c r="H69" s="59"/>
    </row>
    <row r="70" spans="1:8" s="10" customFormat="1" x14ac:dyDescent="0.25">
      <c r="A70" s="66"/>
      <c r="B70" s="59"/>
      <c r="C70" s="59"/>
      <c r="D70" s="59"/>
      <c r="E70" s="59"/>
      <c r="F70" s="9" t="s">
        <v>3</v>
      </c>
      <c r="G70" s="47">
        <v>0</v>
      </c>
      <c r="H70" s="59"/>
    </row>
    <row r="71" spans="1:8" s="10" customFormat="1" ht="30" x14ac:dyDescent="0.25">
      <c r="A71" s="66"/>
      <c r="B71" s="59"/>
      <c r="C71" s="59"/>
      <c r="D71" s="59"/>
      <c r="E71" s="59"/>
      <c r="F71" s="16" t="s">
        <v>24</v>
      </c>
      <c r="G71" s="47">
        <v>0</v>
      </c>
      <c r="H71" s="59"/>
    </row>
    <row r="72" spans="1:8" s="10" customFormat="1" x14ac:dyDescent="0.25">
      <c r="A72" s="67"/>
      <c r="B72" s="60"/>
      <c r="C72" s="60"/>
      <c r="D72" s="60"/>
      <c r="E72" s="60"/>
      <c r="F72" s="9" t="s">
        <v>4</v>
      </c>
      <c r="G72" s="47">
        <v>0</v>
      </c>
      <c r="H72" s="60"/>
    </row>
    <row r="73" spans="1:8" s="10" customFormat="1" ht="30" customHeight="1" x14ac:dyDescent="0.25">
      <c r="A73" s="65" t="s">
        <v>36</v>
      </c>
      <c r="B73" s="58" t="s">
        <v>120</v>
      </c>
      <c r="C73" s="58" t="str">
        <f>'2022'!$C$6</f>
        <v>Начальник управления по вопросам жизнеобеспечения 
Семиглазов И.Н.</v>
      </c>
      <c r="D73" s="61">
        <v>45292</v>
      </c>
      <c r="E73" s="61">
        <v>45657</v>
      </c>
      <c r="F73" s="14" t="s">
        <v>6</v>
      </c>
      <c r="G73" s="47">
        <f>SUM(G74:G77)</f>
        <v>2000</v>
      </c>
      <c r="H73" s="58" t="s">
        <v>37</v>
      </c>
    </row>
    <row r="74" spans="1:8" s="10" customFormat="1" ht="15.75" customHeight="1" x14ac:dyDescent="0.25">
      <c r="A74" s="66"/>
      <c r="B74" s="59"/>
      <c r="C74" s="59"/>
      <c r="D74" s="59"/>
      <c r="E74" s="59"/>
      <c r="F74" s="14" t="s">
        <v>5</v>
      </c>
      <c r="G74" s="47">
        <v>0</v>
      </c>
      <c r="H74" s="59"/>
    </row>
    <row r="75" spans="1:8" s="10" customFormat="1" x14ac:dyDescent="0.25">
      <c r="A75" s="66"/>
      <c r="B75" s="59"/>
      <c r="C75" s="59"/>
      <c r="D75" s="59"/>
      <c r="E75" s="59"/>
      <c r="F75" s="9" t="s">
        <v>3</v>
      </c>
      <c r="G75" s="47">
        <v>0</v>
      </c>
      <c r="H75" s="59"/>
    </row>
    <row r="76" spans="1:8" s="10" customFormat="1" ht="30" x14ac:dyDescent="0.25">
      <c r="A76" s="66"/>
      <c r="B76" s="59"/>
      <c r="C76" s="59"/>
      <c r="D76" s="59"/>
      <c r="E76" s="59"/>
      <c r="F76" s="16" t="s">
        <v>24</v>
      </c>
      <c r="G76" s="47">
        <v>2000</v>
      </c>
      <c r="H76" s="59"/>
    </row>
    <row r="77" spans="1:8" s="10" customFormat="1" x14ac:dyDescent="0.25">
      <c r="A77" s="67"/>
      <c r="B77" s="60"/>
      <c r="C77" s="60"/>
      <c r="D77" s="60"/>
      <c r="E77" s="60"/>
      <c r="F77" s="9" t="s">
        <v>4</v>
      </c>
      <c r="G77" s="47">
        <v>0</v>
      </c>
      <c r="H77" s="60"/>
    </row>
    <row r="78" spans="1:8" s="10" customFormat="1" ht="30" x14ac:dyDescent="0.25">
      <c r="A78" s="65" t="s">
        <v>38</v>
      </c>
      <c r="B78" s="58" t="s">
        <v>60</v>
      </c>
      <c r="C78" s="58" t="str">
        <f>'2022'!$C$6</f>
        <v>Начальник управления по вопросам жизнеобеспечения 
Семиглазов И.Н.</v>
      </c>
      <c r="D78" s="61">
        <v>45292</v>
      </c>
      <c r="E78" s="61">
        <v>45657</v>
      </c>
      <c r="F78" s="14" t="s">
        <v>6</v>
      </c>
      <c r="G78" s="47">
        <f>SUM(G79:G82)</f>
        <v>3394.884</v>
      </c>
      <c r="H78" s="58" t="s">
        <v>171</v>
      </c>
    </row>
    <row r="79" spans="1:8" s="10" customFormat="1" x14ac:dyDescent="0.25">
      <c r="A79" s="66"/>
      <c r="B79" s="59"/>
      <c r="C79" s="59"/>
      <c r="D79" s="59"/>
      <c r="E79" s="59"/>
      <c r="F79" s="14" t="s">
        <v>5</v>
      </c>
      <c r="G79" s="47">
        <v>0</v>
      </c>
      <c r="H79" s="59"/>
    </row>
    <row r="80" spans="1:8" s="10" customFormat="1" x14ac:dyDescent="0.25">
      <c r="A80" s="66"/>
      <c r="B80" s="59"/>
      <c r="C80" s="59"/>
      <c r="D80" s="59"/>
      <c r="E80" s="59"/>
      <c r="F80" s="9" t="s">
        <v>3</v>
      </c>
      <c r="G80" s="47">
        <v>1942.55</v>
      </c>
      <c r="H80" s="59"/>
    </row>
    <row r="81" spans="1:8" s="10" customFormat="1" ht="30" x14ac:dyDescent="0.25">
      <c r="A81" s="66"/>
      <c r="B81" s="59"/>
      <c r="C81" s="59"/>
      <c r="D81" s="59"/>
      <c r="E81" s="59"/>
      <c r="F81" s="16" t="s">
        <v>24</v>
      </c>
      <c r="G81" s="47">
        <f>G91+G86</f>
        <v>1452.3339999999998</v>
      </c>
      <c r="H81" s="59"/>
    </row>
    <row r="82" spans="1:8" s="10" customFormat="1" x14ac:dyDescent="0.25">
      <c r="A82" s="67"/>
      <c r="B82" s="60"/>
      <c r="C82" s="60"/>
      <c r="D82" s="60"/>
      <c r="E82" s="60"/>
      <c r="F82" s="9" t="s">
        <v>4</v>
      </c>
      <c r="G82" s="47">
        <v>0</v>
      </c>
      <c r="H82" s="60"/>
    </row>
    <row r="83" spans="1:8" s="10" customFormat="1" ht="30" x14ac:dyDescent="0.25">
      <c r="A83" s="91" t="s">
        <v>145</v>
      </c>
      <c r="B83" s="58" t="s">
        <v>172</v>
      </c>
      <c r="C83" s="58" t="str">
        <f>'2022'!$C$6</f>
        <v>Начальник управления по вопросам жизнеобеспечения 
Семиглазов И.Н.</v>
      </c>
      <c r="D83" s="61">
        <v>45292</v>
      </c>
      <c r="E83" s="61">
        <v>45657</v>
      </c>
      <c r="F83" s="14" t="s">
        <v>6</v>
      </c>
      <c r="G83" s="47">
        <f>SUM(G84:G87)</f>
        <v>3109.2939999999999</v>
      </c>
      <c r="H83" s="58" t="s">
        <v>174</v>
      </c>
    </row>
    <row r="84" spans="1:8" s="10" customFormat="1" x14ac:dyDescent="0.25">
      <c r="A84" s="91"/>
      <c r="B84" s="59"/>
      <c r="C84" s="59"/>
      <c r="D84" s="59"/>
      <c r="E84" s="59"/>
      <c r="F84" s="14" t="s">
        <v>5</v>
      </c>
      <c r="G84" s="47">
        <v>0</v>
      </c>
      <c r="H84" s="59"/>
    </row>
    <row r="85" spans="1:8" s="10" customFormat="1" x14ac:dyDescent="0.25">
      <c r="A85" s="91"/>
      <c r="B85" s="59"/>
      <c r="C85" s="59"/>
      <c r="D85" s="59"/>
      <c r="E85" s="59"/>
      <c r="F85" s="9" t="s">
        <v>3</v>
      </c>
      <c r="G85" s="47">
        <v>1942.55</v>
      </c>
      <c r="H85" s="59"/>
    </row>
    <row r="86" spans="1:8" s="10" customFormat="1" ht="30" x14ac:dyDescent="0.25">
      <c r="A86" s="91"/>
      <c r="B86" s="59"/>
      <c r="C86" s="59"/>
      <c r="D86" s="59"/>
      <c r="E86" s="59"/>
      <c r="F86" s="16" t="s">
        <v>24</v>
      </c>
      <c r="G86" s="47">
        <v>1166.7439999999999</v>
      </c>
      <c r="H86" s="59"/>
    </row>
    <row r="87" spans="1:8" s="10" customFormat="1" x14ac:dyDescent="0.25">
      <c r="A87" s="91"/>
      <c r="B87" s="60"/>
      <c r="C87" s="60"/>
      <c r="D87" s="60"/>
      <c r="E87" s="60"/>
      <c r="F87" s="9" t="s">
        <v>4</v>
      </c>
      <c r="G87" s="47">
        <v>0</v>
      </c>
      <c r="H87" s="60"/>
    </row>
    <row r="88" spans="1:8" s="10" customFormat="1" ht="30" x14ac:dyDescent="0.25">
      <c r="A88" s="55" t="s">
        <v>146</v>
      </c>
      <c r="B88" s="58" t="s">
        <v>173</v>
      </c>
      <c r="C88" s="58" t="str">
        <f>'2022'!$C$6</f>
        <v>Начальник управления по вопросам жизнеобеспечения 
Семиглазов И.Н.</v>
      </c>
      <c r="D88" s="61">
        <v>45292</v>
      </c>
      <c r="E88" s="61">
        <v>45657</v>
      </c>
      <c r="F88" s="14" t="s">
        <v>6</v>
      </c>
      <c r="G88" s="47">
        <f>SUM(G89:G92)</f>
        <v>285.58999999999997</v>
      </c>
      <c r="H88" s="58" t="s">
        <v>175</v>
      </c>
    </row>
    <row r="89" spans="1:8" s="10" customFormat="1" x14ac:dyDescent="0.25">
      <c r="A89" s="56"/>
      <c r="B89" s="59"/>
      <c r="C89" s="59"/>
      <c r="D89" s="59"/>
      <c r="E89" s="59"/>
      <c r="F89" s="14" t="s">
        <v>5</v>
      </c>
      <c r="G89" s="47">
        <v>0</v>
      </c>
      <c r="H89" s="59"/>
    </row>
    <row r="90" spans="1:8" s="10" customFormat="1" x14ac:dyDescent="0.25">
      <c r="A90" s="56"/>
      <c r="B90" s="59"/>
      <c r="C90" s="59"/>
      <c r="D90" s="59"/>
      <c r="E90" s="59"/>
      <c r="F90" s="9" t="s">
        <v>3</v>
      </c>
      <c r="G90" s="47">
        <v>0</v>
      </c>
      <c r="H90" s="59"/>
    </row>
    <row r="91" spans="1:8" s="10" customFormat="1" ht="30" x14ac:dyDescent="0.25">
      <c r="A91" s="56"/>
      <c r="B91" s="59"/>
      <c r="C91" s="59"/>
      <c r="D91" s="59"/>
      <c r="E91" s="59"/>
      <c r="F91" s="16" t="s">
        <v>24</v>
      </c>
      <c r="G91" s="47">
        <v>285.58999999999997</v>
      </c>
      <c r="H91" s="59"/>
    </row>
    <row r="92" spans="1:8" s="10" customFormat="1" x14ac:dyDescent="0.25">
      <c r="A92" s="57"/>
      <c r="B92" s="60"/>
      <c r="C92" s="60"/>
      <c r="D92" s="60"/>
      <c r="E92" s="60"/>
      <c r="F92" s="9" t="s">
        <v>4</v>
      </c>
      <c r="G92" s="47">
        <v>0</v>
      </c>
      <c r="H92" s="60"/>
    </row>
    <row r="93" spans="1:8" s="10" customFormat="1" ht="30" customHeight="1" x14ac:dyDescent="0.25">
      <c r="A93" s="65" t="s">
        <v>119</v>
      </c>
      <c r="B93" s="58" t="s">
        <v>157</v>
      </c>
      <c r="C93" s="58" t="str">
        <f>'2022'!$C$6</f>
        <v>Начальник управления по вопросам жизнеобеспечения 
Семиглазов И.Н.</v>
      </c>
      <c r="D93" s="61">
        <v>45292</v>
      </c>
      <c r="E93" s="61">
        <v>45657</v>
      </c>
      <c r="F93" s="14" t="s">
        <v>6</v>
      </c>
      <c r="G93" s="47">
        <f>SUM(G94:G97)</f>
        <v>13295</v>
      </c>
      <c r="H93" s="58" t="s">
        <v>160</v>
      </c>
    </row>
    <row r="94" spans="1:8" s="10" customFormat="1" ht="15.75" customHeight="1" x14ac:dyDescent="0.25">
      <c r="A94" s="66"/>
      <c r="B94" s="59"/>
      <c r="C94" s="59"/>
      <c r="D94" s="59"/>
      <c r="E94" s="59"/>
      <c r="F94" s="14" t="s">
        <v>5</v>
      </c>
      <c r="G94" s="47">
        <v>0</v>
      </c>
      <c r="H94" s="59"/>
    </row>
    <row r="95" spans="1:8" s="10" customFormat="1" x14ac:dyDescent="0.25">
      <c r="A95" s="66"/>
      <c r="B95" s="59"/>
      <c r="C95" s="59"/>
      <c r="D95" s="59"/>
      <c r="E95" s="59"/>
      <c r="F95" s="9" t="s">
        <v>3</v>
      </c>
      <c r="G95" s="47">
        <v>13295</v>
      </c>
      <c r="H95" s="59"/>
    </row>
    <row r="96" spans="1:8" s="10" customFormat="1" ht="30" x14ac:dyDescent="0.25">
      <c r="A96" s="66"/>
      <c r="B96" s="59"/>
      <c r="C96" s="59"/>
      <c r="D96" s="59"/>
      <c r="E96" s="59"/>
      <c r="F96" s="16" t="s">
        <v>24</v>
      </c>
      <c r="G96" s="47">
        <v>0</v>
      </c>
      <c r="H96" s="59"/>
    </row>
    <row r="97" spans="1:8" s="10" customFormat="1" x14ac:dyDescent="0.25">
      <c r="A97" s="67"/>
      <c r="B97" s="60"/>
      <c r="C97" s="60"/>
      <c r="D97" s="60"/>
      <c r="E97" s="60"/>
      <c r="F97" s="9" t="s">
        <v>4</v>
      </c>
      <c r="G97" s="47">
        <v>0</v>
      </c>
      <c r="H97" s="60"/>
    </row>
    <row r="98" spans="1:8" s="10" customFormat="1" ht="30" x14ac:dyDescent="0.25">
      <c r="A98" s="65" t="s">
        <v>140</v>
      </c>
      <c r="B98" s="58" t="s">
        <v>141</v>
      </c>
      <c r="C98" s="58" t="str">
        <f>'2022'!$C$6</f>
        <v>Начальник управления по вопросам жизнеобеспечения 
Семиглазов И.Н.</v>
      </c>
      <c r="D98" s="61">
        <v>45413</v>
      </c>
      <c r="E98" s="61">
        <v>45657</v>
      </c>
      <c r="F98" s="14" t="s">
        <v>6</v>
      </c>
      <c r="G98" s="43">
        <f>SUM(G99:G102)</f>
        <v>50</v>
      </c>
      <c r="H98" s="62" t="s">
        <v>28</v>
      </c>
    </row>
    <row r="99" spans="1:8" s="10" customFormat="1" x14ac:dyDescent="0.25">
      <c r="A99" s="66"/>
      <c r="B99" s="59"/>
      <c r="C99" s="59"/>
      <c r="D99" s="59"/>
      <c r="E99" s="59"/>
      <c r="F99" s="14" t="s">
        <v>5</v>
      </c>
      <c r="G99" s="43">
        <v>0</v>
      </c>
      <c r="H99" s="63"/>
    </row>
    <row r="100" spans="1:8" s="10" customFormat="1" x14ac:dyDescent="0.25">
      <c r="A100" s="66"/>
      <c r="B100" s="59"/>
      <c r="C100" s="59"/>
      <c r="D100" s="59"/>
      <c r="E100" s="59"/>
      <c r="F100" s="9" t="s">
        <v>3</v>
      </c>
      <c r="G100" s="43">
        <v>0</v>
      </c>
      <c r="H100" s="63"/>
    </row>
    <row r="101" spans="1:8" s="10" customFormat="1" ht="30" x14ac:dyDescent="0.25">
      <c r="A101" s="66"/>
      <c r="B101" s="59"/>
      <c r="C101" s="59"/>
      <c r="D101" s="59"/>
      <c r="E101" s="59"/>
      <c r="F101" s="16" t="s">
        <v>24</v>
      </c>
      <c r="G101" s="43">
        <v>50</v>
      </c>
      <c r="H101" s="63"/>
    </row>
    <row r="102" spans="1:8" s="10" customFormat="1" x14ac:dyDescent="0.25">
      <c r="A102" s="67"/>
      <c r="B102" s="60"/>
      <c r="C102" s="60"/>
      <c r="D102" s="60"/>
      <c r="E102" s="60"/>
      <c r="F102" s="9" t="s">
        <v>4</v>
      </c>
      <c r="G102" s="43">
        <v>0</v>
      </c>
      <c r="H102" s="64"/>
    </row>
    <row r="103" spans="1:8" s="10" customFormat="1" ht="30" x14ac:dyDescent="0.25">
      <c r="A103" s="65" t="s">
        <v>158</v>
      </c>
      <c r="B103" s="58" t="s">
        <v>177</v>
      </c>
      <c r="C103" s="58" t="str">
        <f>'2022'!$C$6</f>
        <v>Начальник управления по вопросам жизнеобеспечения 
Семиглазов И.Н.</v>
      </c>
      <c r="D103" s="61">
        <v>45505</v>
      </c>
      <c r="E103" s="61">
        <v>45657</v>
      </c>
      <c r="F103" s="14" t="s">
        <v>6</v>
      </c>
      <c r="G103" s="43">
        <f>SUM(G104:G107)</f>
        <v>44.6</v>
      </c>
      <c r="H103" s="62" t="s">
        <v>178</v>
      </c>
    </row>
    <row r="104" spans="1:8" s="10" customFormat="1" x14ac:dyDescent="0.25">
      <c r="A104" s="66"/>
      <c r="B104" s="59"/>
      <c r="C104" s="59"/>
      <c r="D104" s="59"/>
      <c r="E104" s="59"/>
      <c r="F104" s="14" t="s">
        <v>5</v>
      </c>
      <c r="G104" s="43">
        <v>0</v>
      </c>
      <c r="H104" s="63"/>
    </row>
    <row r="105" spans="1:8" s="10" customFormat="1" x14ac:dyDescent="0.25">
      <c r="A105" s="66"/>
      <c r="B105" s="59"/>
      <c r="C105" s="59"/>
      <c r="D105" s="59"/>
      <c r="E105" s="59"/>
      <c r="F105" s="9" t="s">
        <v>3</v>
      </c>
      <c r="G105" s="43">
        <v>0</v>
      </c>
      <c r="H105" s="63"/>
    </row>
    <row r="106" spans="1:8" s="10" customFormat="1" ht="30" x14ac:dyDescent="0.25">
      <c r="A106" s="66"/>
      <c r="B106" s="59"/>
      <c r="C106" s="59"/>
      <c r="D106" s="59"/>
      <c r="E106" s="59"/>
      <c r="F106" s="16" t="s">
        <v>24</v>
      </c>
      <c r="G106" s="43">
        <v>44.6</v>
      </c>
      <c r="H106" s="63"/>
    </row>
    <row r="107" spans="1:8" s="10" customFormat="1" ht="62.25" customHeight="1" x14ac:dyDescent="0.25">
      <c r="A107" s="67"/>
      <c r="B107" s="60"/>
      <c r="C107" s="60"/>
      <c r="D107" s="60"/>
      <c r="E107" s="60"/>
      <c r="F107" s="9" t="s">
        <v>4</v>
      </c>
      <c r="G107" s="43">
        <v>0</v>
      </c>
      <c r="H107" s="64"/>
    </row>
    <row r="108" spans="1:8" s="10" customFormat="1" x14ac:dyDescent="0.25">
      <c r="A108" s="49"/>
      <c r="B108" s="50"/>
      <c r="C108" s="50"/>
      <c r="D108" s="50"/>
      <c r="E108" s="50"/>
      <c r="F108" s="51"/>
      <c r="G108" s="52"/>
      <c r="H108" s="50"/>
    </row>
    <row r="110" spans="1:8" x14ac:dyDescent="0.25">
      <c r="C110" s="82" t="s">
        <v>116</v>
      </c>
      <c r="D110" s="82"/>
      <c r="E110" s="82"/>
    </row>
  </sheetData>
  <mergeCells count="132">
    <mergeCell ref="A73:A77"/>
    <mergeCell ref="B73:B77"/>
    <mergeCell ref="C73:C77"/>
    <mergeCell ref="D73:D77"/>
    <mergeCell ref="E73:E77"/>
    <mergeCell ref="H73:H77"/>
    <mergeCell ref="A63:A67"/>
    <mergeCell ref="B63:B67"/>
    <mergeCell ref="C63:C67"/>
    <mergeCell ref="D63:D67"/>
    <mergeCell ref="E63:E67"/>
    <mergeCell ref="H63:H67"/>
    <mergeCell ref="A68:A72"/>
    <mergeCell ref="B68:B72"/>
    <mergeCell ref="C68:C72"/>
    <mergeCell ref="D68:D72"/>
    <mergeCell ref="H68:H72"/>
    <mergeCell ref="A83:A87"/>
    <mergeCell ref="B88:B92"/>
    <mergeCell ref="C88:C92"/>
    <mergeCell ref="D88:D92"/>
    <mergeCell ref="E88:E92"/>
    <mergeCell ref="H88:H92"/>
    <mergeCell ref="A88:A92"/>
    <mergeCell ref="A78:A82"/>
    <mergeCell ref="A93:A97"/>
    <mergeCell ref="B93:B97"/>
    <mergeCell ref="C93:C97"/>
    <mergeCell ref="D93:D97"/>
    <mergeCell ref="E93:E97"/>
    <mergeCell ref="B83:B87"/>
    <mergeCell ref="C83:C87"/>
    <mergeCell ref="D83:D87"/>
    <mergeCell ref="E83:E87"/>
    <mergeCell ref="B78:B82"/>
    <mergeCell ref="C78:C82"/>
    <mergeCell ref="D78:D82"/>
    <mergeCell ref="E78:E82"/>
    <mergeCell ref="H78:H82"/>
    <mergeCell ref="A5:A6"/>
    <mergeCell ref="B5:B6"/>
    <mergeCell ref="C5:C6"/>
    <mergeCell ref="E68:E72"/>
    <mergeCell ref="H38:H42"/>
    <mergeCell ref="B33:B37"/>
    <mergeCell ref="C33:C37"/>
    <mergeCell ref="H58:H62"/>
    <mergeCell ref="A53:A57"/>
    <mergeCell ref="B53:B57"/>
    <mergeCell ref="C53:C57"/>
    <mergeCell ref="D53:D57"/>
    <mergeCell ref="E53:E57"/>
    <mergeCell ref="H53:H57"/>
    <mergeCell ref="A58:A62"/>
    <mergeCell ref="B58:B62"/>
    <mergeCell ref="C58:C62"/>
    <mergeCell ref="D58:D62"/>
    <mergeCell ref="E58:E62"/>
    <mergeCell ref="H43:H47"/>
    <mergeCell ref="A23:A27"/>
    <mergeCell ref="B23:B27"/>
    <mergeCell ref="C23:C27"/>
    <mergeCell ref="D23:D27"/>
    <mergeCell ref="A38:A42"/>
    <mergeCell ref="D48:D52"/>
    <mergeCell ref="E48:E52"/>
    <mergeCell ref="H23:H27"/>
    <mergeCell ref="H33:H37"/>
    <mergeCell ref="A33:A37"/>
    <mergeCell ref="A28:A32"/>
    <mergeCell ref="C110:E110"/>
    <mergeCell ref="H48:H52"/>
    <mergeCell ref="A48:A52"/>
    <mergeCell ref="B48:B52"/>
    <mergeCell ref="C48:C52"/>
    <mergeCell ref="A43:A47"/>
    <mergeCell ref="B43:B47"/>
    <mergeCell ref="A98:A102"/>
    <mergeCell ref="B98:B102"/>
    <mergeCell ref="C98:C102"/>
    <mergeCell ref="D98:D102"/>
    <mergeCell ref="E98:E102"/>
    <mergeCell ref="H98:H102"/>
    <mergeCell ref="A103:A107"/>
    <mergeCell ref="B103:B107"/>
    <mergeCell ref="C103:C107"/>
    <mergeCell ref="H93:H97"/>
    <mergeCell ref="A7:A12"/>
    <mergeCell ref="B7:B12"/>
    <mergeCell ref="C7:C12"/>
    <mergeCell ref="D7:D12"/>
    <mergeCell ref="E7:E12"/>
    <mergeCell ref="H7:H12"/>
    <mergeCell ref="A18:A22"/>
    <mergeCell ref="B18:B22"/>
    <mergeCell ref="C18:C22"/>
    <mergeCell ref="D18:D22"/>
    <mergeCell ref="E18:E22"/>
    <mergeCell ref="H18:H22"/>
    <mergeCell ref="A13:A17"/>
    <mergeCell ref="B13:B17"/>
    <mergeCell ref="B38:B42"/>
    <mergeCell ref="C38:C42"/>
    <mergeCell ref="D38:D42"/>
    <mergeCell ref="E38:E42"/>
    <mergeCell ref="F5:F6"/>
    <mergeCell ref="D33:D37"/>
    <mergeCell ref="E33:E37"/>
    <mergeCell ref="H13:H17"/>
    <mergeCell ref="B28:B32"/>
    <mergeCell ref="C28:C32"/>
    <mergeCell ref="D28:D32"/>
    <mergeCell ref="E28:E32"/>
    <mergeCell ref="H28:H32"/>
    <mergeCell ref="C13:C17"/>
    <mergeCell ref="D13:D17"/>
    <mergeCell ref="E13:E17"/>
    <mergeCell ref="H5:H6"/>
    <mergeCell ref="G5:G6"/>
    <mergeCell ref="D5:E5"/>
    <mergeCell ref="E23:E27"/>
    <mergeCell ref="D103:D107"/>
    <mergeCell ref="E103:E107"/>
    <mergeCell ref="H103:H107"/>
    <mergeCell ref="H1:L1"/>
    <mergeCell ref="H2:I2"/>
    <mergeCell ref="C3:G3"/>
    <mergeCell ref="C43:C47"/>
    <mergeCell ref="D43:D47"/>
    <mergeCell ref="E43:E47"/>
    <mergeCell ref="D4:E4"/>
    <mergeCell ref="H83:H87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rowBreaks count="1" manualBreakCount="1">
    <brk id="3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0"/>
  <sheetViews>
    <sheetView view="pageBreakPreview" topLeftCell="A71" zoomScaleNormal="80" zoomScaleSheetLayoutView="100" workbookViewId="0">
      <selection activeCell="C2" sqref="C2"/>
    </sheetView>
  </sheetViews>
  <sheetFormatPr defaultRowHeight="15" x14ac:dyDescent="0.25"/>
  <cols>
    <col min="1" max="1" width="11" customWidth="1"/>
    <col min="2" max="2" width="64.85546875" customWidth="1"/>
    <col min="3" max="3" width="31.42578125" customWidth="1"/>
    <col min="4" max="5" width="11.7109375" customWidth="1"/>
    <col min="6" max="6" width="27" customWidth="1"/>
    <col min="7" max="7" width="12.140625" customWidth="1"/>
    <col min="8" max="8" width="50.140625" customWidth="1"/>
  </cols>
  <sheetData>
    <row r="1" spans="1:8" x14ac:dyDescent="0.25">
      <c r="H1" t="s">
        <v>152</v>
      </c>
    </row>
    <row r="2" spans="1:8" ht="60" x14ac:dyDescent="0.25">
      <c r="H2" s="118" t="s">
        <v>117</v>
      </c>
    </row>
    <row r="3" spans="1:8" ht="51" customHeight="1" x14ac:dyDescent="0.25">
      <c r="C3" s="117" t="s">
        <v>156</v>
      </c>
      <c r="D3" s="116"/>
      <c r="E3" s="116"/>
      <c r="F3" s="116"/>
    </row>
    <row r="5" spans="1:8" ht="25.5" customHeight="1" x14ac:dyDescent="0.25">
      <c r="A5" s="74" t="s">
        <v>0</v>
      </c>
      <c r="B5" s="75" t="s">
        <v>11</v>
      </c>
      <c r="C5" s="75" t="s">
        <v>12</v>
      </c>
      <c r="D5" s="76" t="s">
        <v>1</v>
      </c>
      <c r="E5" s="76"/>
      <c r="F5" s="75" t="s">
        <v>9</v>
      </c>
      <c r="G5" s="75" t="s">
        <v>66</v>
      </c>
      <c r="H5" s="75" t="s">
        <v>10</v>
      </c>
    </row>
    <row r="6" spans="1:8" ht="79.5" customHeight="1" x14ac:dyDescent="0.25">
      <c r="A6" s="74"/>
      <c r="B6" s="75"/>
      <c r="C6" s="75"/>
      <c r="D6" s="15" t="s">
        <v>7</v>
      </c>
      <c r="E6" s="15" t="s">
        <v>8</v>
      </c>
      <c r="F6" s="75"/>
      <c r="G6" s="75"/>
      <c r="H6" s="75"/>
    </row>
    <row r="7" spans="1:8" s="10" customFormat="1" ht="30" customHeight="1" x14ac:dyDescent="0.25">
      <c r="A7" s="70"/>
      <c r="B7" s="58" t="s">
        <v>55</v>
      </c>
      <c r="C7" s="58" t="str">
        <f>'2022'!$C$6</f>
        <v>Начальник управления по вопросам жизнеобеспечения 
Семиглазов И.Н.</v>
      </c>
      <c r="D7" s="71">
        <v>45658</v>
      </c>
      <c r="E7" s="61">
        <v>46022</v>
      </c>
      <c r="F7" s="14" t="s">
        <v>6</v>
      </c>
      <c r="G7" s="45">
        <f>SUM(G8,G10:G12)</f>
        <v>61967.1</v>
      </c>
      <c r="H7" s="58" t="s">
        <v>2</v>
      </c>
    </row>
    <row r="8" spans="1:8" s="10" customFormat="1" x14ac:dyDescent="0.25">
      <c r="A8" s="59"/>
      <c r="B8" s="59"/>
      <c r="C8" s="59"/>
      <c r="D8" s="72"/>
      <c r="E8" s="59"/>
      <c r="F8" s="14" t="s">
        <v>5</v>
      </c>
      <c r="G8" s="46">
        <f>SUM(G14,G54,G69,G74,G84)</f>
        <v>0</v>
      </c>
      <c r="H8" s="59"/>
    </row>
    <row r="9" spans="1:8" s="10" customFormat="1" ht="15" hidden="1" customHeight="1" x14ac:dyDescent="0.25">
      <c r="A9" s="59"/>
      <c r="B9" s="59"/>
      <c r="C9" s="59"/>
      <c r="D9" s="72"/>
      <c r="E9" s="59"/>
      <c r="F9" s="14" t="s">
        <v>25</v>
      </c>
      <c r="G9" s="46">
        <v>9200.7000000000007</v>
      </c>
      <c r="H9" s="59"/>
    </row>
    <row r="10" spans="1:8" s="10" customFormat="1" x14ac:dyDescent="0.25">
      <c r="A10" s="59"/>
      <c r="B10" s="59"/>
      <c r="C10" s="59"/>
      <c r="D10" s="72"/>
      <c r="E10" s="59"/>
      <c r="F10" s="9" t="s">
        <v>3</v>
      </c>
      <c r="G10" s="46">
        <f>SUM(G15,G55,G70,G75,G85)</f>
        <v>46266</v>
      </c>
      <c r="H10" s="59"/>
    </row>
    <row r="11" spans="1:8" s="10" customFormat="1" ht="30" x14ac:dyDescent="0.25">
      <c r="A11" s="59"/>
      <c r="B11" s="59"/>
      <c r="C11" s="59"/>
      <c r="D11" s="72"/>
      <c r="E11" s="59"/>
      <c r="F11" s="16" t="s">
        <v>24</v>
      </c>
      <c r="G11" s="46">
        <f>SUM(G16,G56,G71,G76,G86,G81)</f>
        <v>15699.6</v>
      </c>
      <c r="H11" s="59"/>
    </row>
    <row r="12" spans="1:8" s="10" customFormat="1" x14ac:dyDescent="0.25">
      <c r="A12" s="60"/>
      <c r="B12" s="60"/>
      <c r="C12" s="60"/>
      <c r="D12" s="73"/>
      <c r="E12" s="60"/>
      <c r="F12" s="9" t="s">
        <v>4</v>
      </c>
      <c r="G12" s="46">
        <f>SUM(G17,G57,G72,G77,G87)</f>
        <v>1.5</v>
      </c>
      <c r="H12" s="60"/>
    </row>
    <row r="13" spans="1:8" s="10" customFormat="1" ht="30" customHeight="1" x14ac:dyDescent="0.25">
      <c r="A13" s="65" t="s">
        <v>13</v>
      </c>
      <c r="B13" s="58" t="s">
        <v>185</v>
      </c>
      <c r="C13" s="58" t="str">
        <f>'2022'!$C$6</f>
        <v>Начальник управления по вопросам жизнеобеспечения 
Семиглазов И.Н.</v>
      </c>
      <c r="D13" s="61">
        <v>45658</v>
      </c>
      <c r="E13" s="61">
        <v>46022</v>
      </c>
      <c r="F13" s="14" t="s">
        <v>6</v>
      </c>
      <c r="G13" s="47">
        <f>SUM(G14:G17)</f>
        <v>57010.051999999996</v>
      </c>
      <c r="H13" s="58" t="s">
        <v>14</v>
      </c>
    </row>
    <row r="14" spans="1:8" s="10" customFormat="1" ht="14.25" customHeight="1" x14ac:dyDescent="0.25">
      <c r="A14" s="66"/>
      <c r="B14" s="59"/>
      <c r="C14" s="59"/>
      <c r="D14" s="59"/>
      <c r="E14" s="59"/>
      <c r="F14" s="14" t="s">
        <v>5</v>
      </c>
      <c r="G14" s="47">
        <f>SUM(G19,G39,G49)</f>
        <v>0</v>
      </c>
      <c r="H14" s="59"/>
    </row>
    <row r="15" spans="1:8" s="10" customFormat="1" x14ac:dyDescent="0.25">
      <c r="A15" s="66"/>
      <c r="B15" s="59"/>
      <c r="C15" s="59"/>
      <c r="D15" s="59"/>
      <c r="E15" s="59"/>
      <c r="F15" s="9" t="s">
        <v>3</v>
      </c>
      <c r="G15" s="47">
        <f>SUM(G20,G40,G50)</f>
        <v>46266</v>
      </c>
      <c r="H15" s="59"/>
    </row>
    <row r="16" spans="1:8" s="10" customFormat="1" ht="30" x14ac:dyDescent="0.25">
      <c r="A16" s="66"/>
      <c r="B16" s="59"/>
      <c r="C16" s="59"/>
      <c r="D16" s="59"/>
      <c r="E16" s="59"/>
      <c r="F16" s="16" t="s">
        <v>24</v>
      </c>
      <c r="G16" s="47">
        <f>SUM(G21,G41,G51)</f>
        <v>10744.052</v>
      </c>
      <c r="H16" s="59"/>
    </row>
    <row r="17" spans="1:8" s="10" customFormat="1" x14ac:dyDescent="0.25">
      <c r="A17" s="67"/>
      <c r="B17" s="60"/>
      <c r="C17" s="60"/>
      <c r="D17" s="60"/>
      <c r="E17" s="60"/>
      <c r="F17" s="9" t="s">
        <v>4</v>
      </c>
      <c r="G17" s="47">
        <f t="shared" ref="G17" si="0">SUM(G22,G42,G52)</f>
        <v>0</v>
      </c>
      <c r="H17" s="60"/>
    </row>
    <row r="18" spans="1:8" s="10" customFormat="1" ht="30" customHeight="1" x14ac:dyDescent="0.25">
      <c r="A18" s="65" t="s">
        <v>16</v>
      </c>
      <c r="B18" s="62" t="s">
        <v>15</v>
      </c>
      <c r="C18" s="58" t="str">
        <f>'2022'!$C$6</f>
        <v>Начальник управления по вопросам жизнеобеспечения 
Семиглазов И.Н.</v>
      </c>
      <c r="D18" s="61">
        <v>45658</v>
      </c>
      <c r="E18" s="61">
        <v>46022</v>
      </c>
      <c r="F18" s="14" t="s">
        <v>6</v>
      </c>
      <c r="G18" s="47">
        <f>SUM(G19:G22)</f>
        <v>47733</v>
      </c>
      <c r="H18" s="58" t="s">
        <v>14</v>
      </c>
    </row>
    <row r="19" spans="1:8" s="10" customFormat="1" ht="16.5" customHeight="1" x14ac:dyDescent="0.25">
      <c r="A19" s="66"/>
      <c r="B19" s="63"/>
      <c r="C19" s="59"/>
      <c r="D19" s="59"/>
      <c r="E19" s="59"/>
      <c r="F19" s="14" t="s">
        <v>5</v>
      </c>
      <c r="G19" s="47">
        <f>SUM(G24,G29,G34)</f>
        <v>0</v>
      </c>
      <c r="H19" s="59"/>
    </row>
    <row r="20" spans="1:8" s="10" customFormat="1" x14ac:dyDescent="0.25">
      <c r="A20" s="66"/>
      <c r="B20" s="63"/>
      <c r="C20" s="59"/>
      <c r="D20" s="59"/>
      <c r="E20" s="59"/>
      <c r="F20" s="9" t="s">
        <v>3</v>
      </c>
      <c r="G20" s="47">
        <f t="shared" ref="G20:G22" si="1">SUM(G25,G30,G35)</f>
        <v>46266</v>
      </c>
      <c r="H20" s="59"/>
    </row>
    <row r="21" spans="1:8" s="10" customFormat="1" ht="30" x14ac:dyDescent="0.25">
      <c r="A21" s="66"/>
      <c r="B21" s="63"/>
      <c r="C21" s="59"/>
      <c r="D21" s="59"/>
      <c r="E21" s="59"/>
      <c r="F21" s="16" t="s">
        <v>24</v>
      </c>
      <c r="G21" s="47">
        <f t="shared" si="1"/>
        <v>1467</v>
      </c>
      <c r="H21" s="59"/>
    </row>
    <row r="22" spans="1:8" s="10" customFormat="1" x14ac:dyDescent="0.25">
      <c r="A22" s="67"/>
      <c r="B22" s="64"/>
      <c r="C22" s="60"/>
      <c r="D22" s="60"/>
      <c r="E22" s="60"/>
      <c r="F22" s="9" t="s">
        <v>4</v>
      </c>
      <c r="G22" s="47">
        <f t="shared" si="1"/>
        <v>0</v>
      </c>
      <c r="H22" s="60"/>
    </row>
    <row r="23" spans="1:8" s="10" customFormat="1" ht="30" customHeight="1" x14ac:dyDescent="0.25">
      <c r="A23" s="65" t="s">
        <v>17</v>
      </c>
      <c r="B23" s="58" t="s">
        <v>15</v>
      </c>
      <c r="C23" s="58" t="str">
        <f>'2022'!$C$6</f>
        <v>Начальник управления по вопросам жизнеобеспечения 
Семиглазов И.Н.</v>
      </c>
      <c r="D23" s="61">
        <v>45658</v>
      </c>
      <c r="E23" s="61">
        <v>46022</v>
      </c>
      <c r="F23" s="14" t="s">
        <v>6</v>
      </c>
      <c r="G23" s="47">
        <f>SUM(G24:G27)</f>
        <v>46733</v>
      </c>
      <c r="H23" s="58" t="s">
        <v>14</v>
      </c>
    </row>
    <row r="24" spans="1:8" s="10" customFormat="1" ht="15" customHeight="1" x14ac:dyDescent="0.25">
      <c r="A24" s="66"/>
      <c r="B24" s="59"/>
      <c r="C24" s="59"/>
      <c r="D24" s="59"/>
      <c r="E24" s="59"/>
      <c r="F24" s="14" t="s">
        <v>5</v>
      </c>
      <c r="G24" s="47">
        <v>0</v>
      </c>
      <c r="H24" s="59"/>
    </row>
    <row r="25" spans="1:8" s="10" customFormat="1" x14ac:dyDescent="0.25">
      <c r="A25" s="66"/>
      <c r="B25" s="59"/>
      <c r="C25" s="59"/>
      <c r="D25" s="59"/>
      <c r="E25" s="59"/>
      <c r="F25" s="9" t="s">
        <v>3</v>
      </c>
      <c r="G25" s="47">
        <v>46266</v>
      </c>
      <c r="H25" s="59"/>
    </row>
    <row r="26" spans="1:8" s="10" customFormat="1" ht="30" x14ac:dyDescent="0.25">
      <c r="A26" s="66"/>
      <c r="B26" s="59"/>
      <c r="C26" s="59"/>
      <c r="D26" s="59"/>
      <c r="E26" s="59"/>
      <c r="F26" s="16" t="s">
        <v>24</v>
      </c>
      <c r="G26" s="47">
        <v>467</v>
      </c>
      <c r="H26" s="59"/>
    </row>
    <row r="27" spans="1:8" s="10" customFormat="1" x14ac:dyDescent="0.25">
      <c r="A27" s="67"/>
      <c r="B27" s="60"/>
      <c r="C27" s="60"/>
      <c r="D27" s="60"/>
      <c r="E27" s="60"/>
      <c r="F27" s="9" t="s">
        <v>4</v>
      </c>
      <c r="G27" s="47">
        <v>0</v>
      </c>
      <c r="H27" s="60"/>
    </row>
    <row r="28" spans="1:8" s="10" customFormat="1" ht="30" customHeight="1" x14ac:dyDescent="0.25">
      <c r="A28" s="65" t="s">
        <v>20</v>
      </c>
      <c r="B28" s="58" t="s">
        <v>18</v>
      </c>
      <c r="C28" s="58" t="str">
        <f>'2022'!$C$6</f>
        <v>Начальник управления по вопросам жизнеобеспечения 
Семиглазов И.Н.</v>
      </c>
      <c r="D28" s="61">
        <v>45658</v>
      </c>
      <c r="E28" s="61">
        <v>46022</v>
      </c>
      <c r="F28" s="14" t="s">
        <v>6</v>
      </c>
      <c r="G28" s="47">
        <f>SUM(G29:G32)</f>
        <v>1000</v>
      </c>
      <c r="H28" s="58" t="s">
        <v>19</v>
      </c>
    </row>
    <row r="29" spans="1:8" s="10" customFormat="1" ht="15" customHeight="1" x14ac:dyDescent="0.25">
      <c r="A29" s="66"/>
      <c r="B29" s="59"/>
      <c r="C29" s="59"/>
      <c r="D29" s="59"/>
      <c r="E29" s="59"/>
      <c r="F29" s="14" t="s">
        <v>5</v>
      </c>
      <c r="G29" s="47">
        <v>0</v>
      </c>
      <c r="H29" s="59"/>
    </row>
    <row r="30" spans="1:8" s="10" customFormat="1" x14ac:dyDescent="0.25">
      <c r="A30" s="66"/>
      <c r="B30" s="59"/>
      <c r="C30" s="59"/>
      <c r="D30" s="59"/>
      <c r="E30" s="59"/>
      <c r="F30" s="9" t="s">
        <v>3</v>
      </c>
      <c r="G30" s="47">
        <v>0</v>
      </c>
      <c r="H30" s="59"/>
    </row>
    <row r="31" spans="1:8" s="10" customFormat="1" x14ac:dyDescent="0.25">
      <c r="A31" s="66"/>
      <c r="B31" s="59"/>
      <c r="C31" s="59"/>
      <c r="D31" s="59"/>
      <c r="E31" s="59"/>
      <c r="F31" s="9" t="s">
        <v>50</v>
      </c>
      <c r="G31" s="47">
        <v>1000</v>
      </c>
      <c r="H31" s="59"/>
    </row>
    <row r="32" spans="1:8" s="10" customFormat="1" x14ac:dyDescent="0.25">
      <c r="A32" s="67"/>
      <c r="B32" s="60"/>
      <c r="C32" s="60"/>
      <c r="D32" s="60"/>
      <c r="E32" s="60"/>
      <c r="F32" s="9" t="s">
        <v>4</v>
      </c>
      <c r="G32" s="47">
        <v>0</v>
      </c>
      <c r="H32" s="60"/>
    </row>
    <row r="33" spans="1:8" s="10" customFormat="1" ht="30" customHeight="1" x14ac:dyDescent="0.25">
      <c r="A33" s="65" t="s">
        <v>176</v>
      </c>
      <c r="B33" s="58" t="s">
        <v>22</v>
      </c>
      <c r="C33" s="58" t="str">
        <f>'2022'!$C$6</f>
        <v>Начальник управления по вопросам жизнеобеспечения 
Семиглазов И.Н.</v>
      </c>
      <c r="D33" s="61">
        <v>45658</v>
      </c>
      <c r="E33" s="61">
        <v>46022</v>
      </c>
      <c r="F33" s="14" t="s">
        <v>6</v>
      </c>
      <c r="G33" s="47">
        <f>SUM(G34:G37)</f>
        <v>0</v>
      </c>
      <c r="H33" s="58" t="s">
        <v>14</v>
      </c>
    </row>
    <row r="34" spans="1:8" s="10" customFormat="1" ht="16.5" customHeight="1" x14ac:dyDescent="0.25">
      <c r="A34" s="66"/>
      <c r="B34" s="59"/>
      <c r="C34" s="59"/>
      <c r="D34" s="59"/>
      <c r="E34" s="59"/>
      <c r="F34" s="14" t="s">
        <v>5</v>
      </c>
      <c r="G34" s="47">
        <v>0</v>
      </c>
      <c r="H34" s="59"/>
    </row>
    <row r="35" spans="1:8" s="10" customFormat="1" x14ac:dyDescent="0.25">
      <c r="A35" s="66"/>
      <c r="B35" s="59"/>
      <c r="C35" s="59"/>
      <c r="D35" s="59"/>
      <c r="E35" s="59"/>
      <c r="F35" s="9" t="s">
        <v>3</v>
      </c>
      <c r="G35" s="47">
        <v>0</v>
      </c>
      <c r="H35" s="59"/>
    </row>
    <row r="36" spans="1:8" s="10" customFormat="1" ht="30" x14ac:dyDescent="0.25">
      <c r="A36" s="66"/>
      <c r="B36" s="59"/>
      <c r="C36" s="59"/>
      <c r="D36" s="59"/>
      <c r="E36" s="59"/>
      <c r="F36" s="16" t="s">
        <v>24</v>
      </c>
      <c r="G36" s="47">
        <v>0</v>
      </c>
      <c r="H36" s="59"/>
    </row>
    <row r="37" spans="1:8" s="10" customFormat="1" x14ac:dyDescent="0.25">
      <c r="A37" s="67"/>
      <c r="B37" s="60"/>
      <c r="C37" s="60"/>
      <c r="D37" s="60"/>
      <c r="E37" s="60"/>
      <c r="F37" s="9" t="s">
        <v>4</v>
      </c>
      <c r="G37" s="47">
        <v>0</v>
      </c>
      <c r="H37" s="60"/>
    </row>
    <row r="38" spans="1:8" s="10" customFormat="1" ht="30" customHeight="1" x14ac:dyDescent="0.25">
      <c r="A38" s="65" t="s">
        <v>27</v>
      </c>
      <c r="B38" s="58" t="s">
        <v>26</v>
      </c>
      <c r="C38" s="58" t="str">
        <f>'2022'!$C$6</f>
        <v>Начальник управления по вопросам жизнеобеспечения 
Семиглазов И.Н.</v>
      </c>
      <c r="D38" s="61">
        <v>45658</v>
      </c>
      <c r="E38" s="61">
        <v>46022</v>
      </c>
      <c r="F38" s="14" t="s">
        <v>6</v>
      </c>
      <c r="G38" s="47">
        <f>SUM(G39:G42)</f>
        <v>0</v>
      </c>
      <c r="H38" s="58" t="s">
        <v>28</v>
      </c>
    </row>
    <row r="39" spans="1:8" s="10" customFormat="1" ht="15" customHeight="1" x14ac:dyDescent="0.25">
      <c r="A39" s="66"/>
      <c r="B39" s="59"/>
      <c r="C39" s="59"/>
      <c r="D39" s="59"/>
      <c r="E39" s="59"/>
      <c r="F39" s="14" t="s">
        <v>5</v>
      </c>
      <c r="G39" s="47">
        <f>SUM(G44)</f>
        <v>0</v>
      </c>
      <c r="H39" s="59"/>
    </row>
    <row r="40" spans="1:8" s="10" customFormat="1" x14ac:dyDescent="0.25">
      <c r="A40" s="66"/>
      <c r="B40" s="59"/>
      <c r="C40" s="59"/>
      <c r="D40" s="59"/>
      <c r="E40" s="59"/>
      <c r="F40" s="9" t="s">
        <v>3</v>
      </c>
      <c r="G40" s="47">
        <f>SUM(G45)</f>
        <v>0</v>
      </c>
      <c r="H40" s="59"/>
    </row>
    <row r="41" spans="1:8" s="10" customFormat="1" ht="30" x14ac:dyDescent="0.25">
      <c r="A41" s="66"/>
      <c r="B41" s="59"/>
      <c r="C41" s="59"/>
      <c r="D41" s="59"/>
      <c r="E41" s="59"/>
      <c r="F41" s="16" t="s">
        <v>24</v>
      </c>
      <c r="G41" s="47">
        <f>SUM(G46)</f>
        <v>0</v>
      </c>
      <c r="H41" s="59"/>
    </row>
    <row r="42" spans="1:8" s="10" customFormat="1" x14ac:dyDescent="0.25">
      <c r="A42" s="67"/>
      <c r="B42" s="60"/>
      <c r="C42" s="60"/>
      <c r="D42" s="60"/>
      <c r="E42" s="60"/>
      <c r="F42" s="9" t="s">
        <v>4</v>
      </c>
      <c r="G42" s="47">
        <f>SUM(G47)</f>
        <v>0</v>
      </c>
      <c r="H42" s="60"/>
    </row>
    <row r="43" spans="1:8" s="10" customFormat="1" ht="30" customHeight="1" x14ac:dyDescent="0.25">
      <c r="A43" s="65" t="s">
        <v>29</v>
      </c>
      <c r="B43" s="58" t="s">
        <v>70</v>
      </c>
      <c r="C43" s="58" t="str">
        <f>'2022'!$C$6</f>
        <v>Начальник управления по вопросам жизнеобеспечения 
Семиглазов И.Н.</v>
      </c>
      <c r="D43" s="61">
        <v>45658</v>
      </c>
      <c r="E43" s="61">
        <v>46022</v>
      </c>
      <c r="F43" s="14" t="s">
        <v>6</v>
      </c>
      <c r="G43" s="47">
        <f>SUM(G44:G47)</f>
        <v>0</v>
      </c>
      <c r="H43" s="58" t="s">
        <v>28</v>
      </c>
    </row>
    <row r="44" spans="1:8" s="10" customFormat="1" ht="16.5" customHeight="1" x14ac:dyDescent="0.25">
      <c r="A44" s="66"/>
      <c r="B44" s="59"/>
      <c r="C44" s="59"/>
      <c r="D44" s="59"/>
      <c r="E44" s="59"/>
      <c r="F44" s="14" t="s">
        <v>5</v>
      </c>
      <c r="G44" s="47">
        <v>0</v>
      </c>
      <c r="H44" s="59"/>
    </row>
    <row r="45" spans="1:8" s="10" customFormat="1" x14ac:dyDescent="0.25">
      <c r="A45" s="66"/>
      <c r="B45" s="59"/>
      <c r="C45" s="59"/>
      <c r="D45" s="59"/>
      <c r="E45" s="59"/>
      <c r="F45" s="9" t="s">
        <v>3</v>
      </c>
      <c r="G45" s="47">
        <v>0</v>
      </c>
      <c r="H45" s="59"/>
    </row>
    <row r="46" spans="1:8" s="10" customFormat="1" ht="30" x14ac:dyDescent="0.25">
      <c r="A46" s="66"/>
      <c r="B46" s="59"/>
      <c r="C46" s="59"/>
      <c r="D46" s="59"/>
      <c r="E46" s="59"/>
      <c r="F46" s="16" t="s">
        <v>24</v>
      </c>
      <c r="G46" s="47">
        <v>0</v>
      </c>
      <c r="H46" s="59"/>
    </row>
    <row r="47" spans="1:8" s="10" customFormat="1" x14ac:dyDescent="0.25">
      <c r="A47" s="67"/>
      <c r="B47" s="60"/>
      <c r="C47" s="60"/>
      <c r="D47" s="60"/>
      <c r="E47" s="60"/>
      <c r="F47" s="9" t="s">
        <v>4</v>
      </c>
      <c r="G47" s="47">
        <v>0</v>
      </c>
      <c r="H47" s="60"/>
    </row>
    <row r="48" spans="1:8" s="10" customFormat="1" ht="30" customHeight="1" x14ac:dyDescent="0.25">
      <c r="A48" s="65" t="s">
        <v>58</v>
      </c>
      <c r="B48" s="62" t="s">
        <v>184</v>
      </c>
      <c r="C48" s="62" t="str">
        <f>'2022'!$C$6</f>
        <v>Начальник управления по вопросам жизнеобеспечения 
Семиглазов И.Н.</v>
      </c>
      <c r="D48" s="61">
        <v>45658</v>
      </c>
      <c r="E48" s="61">
        <v>46022</v>
      </c>
      <c r="F48" s="20" t="s">
        <v>6</v>
      </c>
      <c r="G48" s="47">
        <f>SUM(G49:G52)</f>
        <v>9277.0519999999997</v>
      </c>
      <c r="H48" s="58" t="s">
        <v>14</v>
      </c>
    </row>
    <row r="49" spans="1:8" s="10" customFormat="1" x14ac:dyDescent="0.25">
      <c r="A49" s="85"/>
      <c r="B49" s="63"/>
      <c r="C49" s="63"/>
      <c r="D49" s="59"/>
      <c r="E49" s="59"/>
      <c r="F49" s="20" t="s">
        <v>5</v>
      </c>
      <c r="G49" s="47">
        <v>0</v>
      </c>
      <c r="H49" s="59"/>
    </row>
    <row r="50" spans="1:8" s="10" customFormat="1" x14ac:dyDescent="0.25">
      <c r="A50" s="85"/>
      <c r="B50" s="63"/>
      <c r="C50" s="63"/>
      <c r="D50" s="59"/>
      <c r="E50" s="59"/>
      <c r="F50" s="18" t="s">
        <v>3</v>
      </c>
      <c r="G50" s="47">
        <v>0</v>
      </c>
      <c r="H50" s="59"/>
    </row>
    <row r="51" spans="1:8" s="10" customFormat="1" ht="30" x14ac:dyDescent="0.25">
      <c r="A51" s="85"/>
      <c r="B51" s="63"/>
      <c r="C51" s="63"/>
      <c r="D51" s="59"/>
      <c r="E51" s="59"/>
      <c r="F51" s="16" t="s">
        <v>24</v>
      </c>
      <c r="G51" s="47">
        <v>9277.0519999999997</v>
      </c>
      <c r="H51" s="59"/>
    </row>
    <row r="52" spans="1:8" s="10" customFormat="1" x14ac:dyDescent="0.25">
      <c r="A52" s="86"/>
      <c r="B52" s="64"/>
      <c r="C52" s="64"/>
      <c r="D52" s="60"/>
      <c r="E52" s="60"/>
      <c r="F52" s="18" t="s">
        <v>4</v>
      </c>
      <c r="G52" s="47">
        <v>0</v>
      </c>
      <c r="H52" s="60"/>
    </row>
    <row r="53" spans="1:8" s="10" customFormat="1" ht="30" customHeight="1" x14ac:dyDescent="0.25">
      <c r="A53" s="65" t="s">
        <v>30</v>
      </c>
      <c r="B53" s="58" t="s">
        <v>62</v>
      </c>
      <c r="C53" s="58" t="str">
        <f>'2022'!$C$6</f>
        <v>Начальник управления по вопросам жизнеобеспечения 
Семиглазов И.Н.</v>
      </c>
      <c r="D53" s="61">
        <v>45658</v>
      </c>
      <c r="E53" s="61">
        <v>46022</v>
      </c>
      <c r="F53" s="14" t="s">
        <v>6</v>
      </c>
      <c r="G53" s="47">
        <f>SUM(G54:G57)</f>
        <v>1501.5</v>
      </c>
      <c r="H53" s="58" t="s">
        <v>28</v>
      </c>
    </row>
    <row r="54" spans="1:8" s="10" customFormat="1" ht="15" customHeight="1" x14ac:dyDescent="0.25">
      <c r="A54" s="66"/>
      <c r="B54" s="59"/>
      <c r="C54" s="59"/>
      <c r="D54" s="59"/>
      <c r="E54" s="59"/>
      <c r="F54" s="14" t="s">
        <v>5</v>
      </c>
      <c r="G54" s="47">
        <f>SUM(G59,G64)</f>
        <v>0</v>
      </c>
      <c r="H54" s="59"/>
    </row>
    <row r="55" spans="1:8" s="10" customFormat="1" x14ac:dyDescent="0.25">
      <c r="A55" s="66"/>
      <c r="B55" s="59"/>
      <c r="C55" s="59"/>
      <c r="D55" s="59"/>
      <c r="E55" s="59"/>
      <c r="F55" s="9" t="s">
        <v>3</v>
      </c>
      <c r="G55" s="47">
        <f t="shared" ref="G55:G57" si="2">SUM(G60,G65)</f>
        <v>0</v>
      </c>
      <c r="H55" s="59"/>
    </row>
    <row r="56" spans="1:8" s="10" customFormat="1" ht="30" x14ac:dyDescent="0.25">
      <c r="A56" s="66"/>
      <c r="B56" s="59"/>
      <c r="C56" s="59"/>
      <c r="D56" s="59"/>
      <c r="E56" s="59"/>
      <c r="F56" s="16" t="s">
        <v>24</v>
      </c>
      <c r="G56" s="47">
        <f t="shared" si="2"/>
        <v>1500</v>
      </c>
      <c r="H56" s="59"/>
    </row>
    <row r="57" spans="1:8" s="10" customFormat="1" x14ac:dyDescent="0.25">
      <c r="A57" s="67"/>
      <c r="B57" s="60"/>
      <c r="C57" s="60"/>
      <c r="D57" s="60"/>
      <c r="E57" s="60"/>
      <c r="F57" s="9" t="s">
        <v>4</v>
      </c>
      <c r="G57" s="47">
        <f t="shared" si="2"/>
        <v>1.5</v>
      </c>
      <c r="H57" s="60"/>
    </row>
    <row r="58" spans="1:8" s="10" customFormat="1" ht="30" customHeight="1" x14ac:dyDescent="0.25">
      <c r="A58" s="65" t="s">
        <v>31</v>
      </c>
      <c r="B58" s="62" t="s">
        <v>59</v>
      </c>
      <c r="C58" s="58" t="str">
        <f>'2022'!$C$6</f>
        <v>Начальник управления по вопросам жизнеобеспечения 
Семиглазов И.Н.</v>
      </c>
      <c r="D58" s="61">
        <v>45658</v>
      </c>
      <c r="E58" s="61">
        <v>46022</v>
      </c>
      <c r="F58" s="14" t="s">
        <v>6</v>
      </c>
      <c r="G58" s="47">
        <f>SUM(G59:G62)</f>
        <v>1501.5</v>
      </c>
      <c r="H58" s="58" t="s">
        <v>53</v>
      </c>
    </row>
    <row r="59" spans="1:8" s="10" customFormat="1" ht="15.75" customHeight="1" x14ac:dyDescent="0.25">
      <c r="A59" s="66"/>
      <c r="B59" s="63"/>
      <c r="C59" s="59"/>
      <c r="D59" s="59"/>
      <c r="E59" s="59"/>
      <c r="F59" s="14" t="s">
        <v>5</v>
      </c>
      <c r="G59" s="47">
        <v>0</v>
      </c>
      <c r="H59" s="59"/>
    </row>
    <row r="60" spans="1:8" s="10" customFormat="1" x14ac:dyDescent="0.25">
      <c r="A60" s="66"/>
      <c r="B60" s="63"/>
      <c r="C60" s="59"/>
      <c r="D60" s="59"/>
      <c r="E60" s="59"/>
      <c r="F60" s="9" t="s">
        <v>3</v>
      </c>
      <c r="G60" s="47">
        <v>0</v>
      </c>
      <c r="H60" s="59"/>
    </row>
    <row r="61" spans="1:8" s="10" customFormat="1" ht="30" x14ac:dyDescent="0.25">
      <c r="A61" s="66"/>
      <c r="B61" s="63"/>
      <c r="C61" s="59"/>
      <c r="D61" s="59"/>
      <c r="E61" s="59"/>
      <c r="F61" s="16" t="s">
        <v>24</v>
      </c>
      <c r="G61" s="47">
        <v>1500</v>
      </c>
      <c r="H61" s="59"/>
    </row>
    <row r="62" spans="1:8" s="10" customFormat="1" x14ac:dyDescent="0.25">
      <c r="A62" s="67"/>
      <c r="B62" s="64"/>
      <c r="C62" s="60"/>
      <c r="D62" s="60"/>
      <c r="E62" s="60"/>
      <c r="F62" s="9" t="s">
        <v>4</v>
      </c>
      <c r="G62" s="47">
        <v>1.5</v>
      </c>
      <c r="H62" s="60"/>
    </row>
    <row r="63" spans="1:8" s="10" customFormat="1" ht="30" customHeight="1" x14ac:dyDescent="0.25">
      <c r="A63" s="65" t="s">
        <v>32</v>
      </c>
      <c r="B63" s="58" t="s">
        <v>61</v>
      </c>
      <c r="C63" s="58" t="str">
        <f>'2022'!$C$6</f>
        <v>Начальник управления по вопросам жизнеобеспечения 
Семиглазов И.Н.</v>
      </c>
      <c r="D63" s="61">
        <v>45658</v>
      </c>
      <c r="E63" s="61">
        <v>46022</v>
      </c>
      <c r="F63" s="14" t="s">
        <v>6</v>
      </c>
      <c r="G63" s="47">
        <f>SUM(G64:G67)</f>
        <v>0</v>
      </c>
      <c r="H63" s="58" t="s">
        <v>33</v>
      </c>
    </row>
    <row r="64" spans="1:8" s="10" customFormat="1" x14ac:dyDescent="0.25">
      <c r="A64" s="66"/>
      <c r="B64" s="59"/>
      <c r="C64" s="59"/>
      <c r="D64" s="59"/>
      <c r="E64" s="59"/>
      <c r="F64" s="14" t="s">
        <v>5</v>
      </c>
      <c r="G64" s="47">
        <v>0</v>
      </c>
      <c r="H64" s="59"/>
    </row>
    <row r="65" spans="1:8" s="10" customFormat="1" x14ac:dyDescent="0.25">
      <c r="A65" s="66"/>
      <c r="B65" s="59"/>
      <c r="C65" s="59"/>
      <c r="D65" s="59"/>
      <c r="E65" s="59"/>
      <c r="F65" s="9" t="s">
        <v>3</v>
      </c>
      <c r="G65" s="47">
        <v>0</v>
      </c>
      <c r="H65" s="59"/>
    </row>
    <row r="66" spans="1:8" s="10" customFormat="1" ht="30" x14ac:dyDescent="0.25">
      <c r="A66" s="66"/>
      <c r="B66" s="59"/>
      <c r="C66" s="59"/>
      <c r="D66" s="59"/>
      <c r="E66" s="59"/>
      <c r="F66" s="16" t="s">
        <v>24</v>
      </c>
      <c r="G66" s="47">
        <v>0</v>
      </c>
      <c r="H66" s="59"/>
    </row>
    <row r="67" spans="1:8" s="10" customFormat="1" x14ac:dyDescent="0.25">
      <c r="A67" s="67"/>
      <c r="B67" s="60"/>
      <c r="C67" s="60"/>
      <c r="D67" s="60"/>
      <c r="E67" s="60"/>
      <c r="F67" s="9" t="s">
        <v>4</v>
      </c>
      <c r="G67" s="47">
        <v>0</v>
      </c>
      <c r="H67" s="60"/>
    </row>
    <row r="68" spans="1:8" s="10" customFormat="1" ht="30" customHeight="1" x14ac:dyDescent="0.25">
      <c r="A68" s="65" t="s">
        <v>34</v>
      </c>
      <c r="B68" s="58" t="s">
        <v>35</v>
      </c>
      <c r="C68" s="58" t="str">
        <f>'2022'!$C$6</f>
        <v>Начальник управления по вопросам жизнеобеспечения 
Семиглазов И.Н.</v>
      </c>
      <c r="D68" s="61">
        <v>45658</v>
      </c>
      <c r="E68" s="61">
        <v>46022</v>
      </c>
      <c r="F68" s="14" t="s">
        <v>6</v>
      </c>
      <c r="G68" s="47">
        <f>SUM(G69:G72)</f>
        <v>0</v>
      </c>
      <c r="H68" s="58" t="s">
        <v>28</v>
      </c>
    </row>
    <row r="69" spans="1:8" s="10" customFormat="1" ht="14.25" customHeight="1" x14ac:dyDescent="0.25">
      <c r="A69" s="66"/>
      <c r="B69" s="59"/>
      <c r="C69" s="59"/>
      <c r="D69" s="59"/>
      <c r="E69" s="59"/>
      <c r="F69" s="14" t="s">
        <v>5</v>
      </c>
      <c r="G69" s="47">
        <v>0</v>
      </c>
      <c r="H69" s="59"/>
    </row>
    <row r="70" spans="1:8" s="10" customFormat="1" x14ac:dyDescent="0.25">
      <c r="A70" s="66"/>
      <c r="B70" s="59"/>
      <c r="C70" s="59"/>
      <c r="D70" s="59"/>
      <c r="E70" s="59"/>
      <c r="F70" s="9" t="s">
        <v>3</v>
      </c>
      <c r="G70" s="47">
        <v>0</v>
      </c>
      <c r="H70" s="59"/>
    </row>
    <row r="71" spans="1:8" s="10" customFormat="1" ht="30" x14ac:dyDescent="0.25">
      <c r="A71" s="66"/>
      <c r="B71" s="59"/>
      <c r="C71" s="59"/>
      <c r="D71" s="59"/>
      <c r="E71" s="59"/>
      <c r="F71" s="16" t="s">
        <v>24</v>
      </c>
      <c r="G71" s="47">
        <v>0</v>
      </c>
      <c r="H71" s="59"/>
    </row>
    <row r="72" spans="1:8" s="10" customFormat="1" x14ac:dyDescent="0.25">
      <c r="A72" s="67"/>
      <c r="B72" s="60"/>
      <c r="C72" s="60"/>
      <c r="D72" s="60"/>
      <c r="E72" s="60"/>
      <c r="F72" s="9" t="s">
        <v>4</v>
      </c>
      <c r="G72" s="47">
        <v>0</v>
      </c>
      <c r="H72" s="60"/>
    </row>
    <row r="73" spans="1:8" s="10" customFormat="1" ht="30" customHeight="1" x14ac:dyDescent="0.25">
      <c r="A73" s="65" t="s">
        <v>36</v>
      </c>
      <c r="B73" s="58" t="s">
        <v>120</v>
      </c>
      <c r="C73" s="58" t="str">
        <f>'2022'!$C$6</f>
        <v>Начальник управления по вопросам жизнеобеспечения 
Семиглазов И.Н.</v>
      </c>
      <c r="D73" s="61">
        <v>45658</v>
      </c>
      <c r="E73" s="61">
        <v>46022</v>
      </c>
      <c r="F73" s="14" t="s">
        <v>6</v>
      </c>
      <c r="G73" s="47">
        <f>SUM(G74:G77)</f>
        <v>2800</v>
      </c>
      <c r="H73" s="58" t="s">
        <v>37</v>
      </c>
    </row>
    <row r="74" spans="1:8" s="10" customFormat="1" ht="15.75" customHeight="1" x14ac:dyDescent="0.25">
      <c r="A74" s="66"/>
      <c r="B74" s="59"/>
      <c r="C74" s="59"/>
      <c r="D74" s="59"/>
      <c r="E74" s="59"/>
      <c r="F74" s="14" t="s">
        <v>5</v>
      </c>
      <c r="G74" s="47">
        <v>0</v>
      </c>
      <c r="H74" s="59"/>
    </row>
    <row r="75" spans="1:8" s="10" customFormat="1" x14ac:dyDescent="0.25">
      <c r="A75" s="66"/>
      <c r="B75" s="59"/>
      <c r="C75" s="59"/>
      <c r="D75" s="59"/>
      <c r="E75" s="59"/>
      <c r="F75" s="9" t="s">
        <v>3</v>
      </c>
      <c r="G75" s="47">
        <v>0</v>
      </c>
      <c r="H75" s="59"/>
    </row>
    <row r="76" spans="1:8" s="10" customFormat="1" ht="30" x14ac:dyDescent="0.25">
      <c r="A76" s="66"/>
      <c r="B76" s="59"/>
      <c r="C76" s="59"/>
      <c r="D76" s="59"/>
      <c r="E76" s="59"/>
      <c r="F76" s="16" t="s">
        <v>24</v>
      </c>
      <c r="G76" s="47">
        <v>2800</v>
      </c>
      <c r="H76" s="59"/>
    </row>
    <row r="77" spans="1:8" s="10" customFormat="1" x14ac:dyDescent="0.25">
      <c r="A77" s="67"/>
      <c r="B77" s="60"/>
      <c r="C77" s="60"/>
      <c r="D77" s="60"/>
      <c r="E77" s="60"/>
      <c r="F77" s="9" t="s">
        <v>4</v>
      </c>
      <c r="G77" s="47">
        <v>0</v>
      </c>
      <c r="H77" s="60"/>
    </row>
    <row r="78" spans="1:8" s="10" customFormat="1" ht="30" x14ac:dyDescent="0.25">
      <c r="A78" s="65" t="s">
        <v>38</v>
      </c>
      <c r="B78" s="58" t="s">
        <v>60</v>
      </c>
      <c r="C78" s="58" t="str">
        <f>'2022'!$C$6</f>
        <v>Начальник управления по вопросам жизнеобеспечения 
Семиглазов И.Н.</v>
      </c>
      <c r="D78" s="61">
        <v>45658</v>
      </c>
      <c r="E78" s="61">
        <v>46022</v>
      </c>
      <c r="F78" s="14" t="s">
        <v>6</v>
      </c>
      <c r="G78" s="47">
        <f>SUM(G79:G82)</f>
        <v>595.548</v>
      </c>
      <c r="H78" s="58" t="s">
        <v>52</v>
      </c>
    </row>
    <row r="79" spans="1:8" s="10" customFormat="1" x14ac:dyDescent="0.25">
      <c r="A79" s="66"/>
      <c r="B79" s="59"/>
      <c r="C79" s="59"/>
      <c r="D79" s="59"/>
      <c r="E79" s="59"/>
      <c r="F79" s="14" t="s">
        <v>5</v>
      </c>
      <c r="G79" s="47">
        <v>0</v>
      </c>
      <c r="H79" s="59"/>
    </row>
    <row r="80" spans="1:8" s="10" customFormat="1" x14ac:dyDescent="0.25">
      <c r="A80" s="66"/>
      <c r="B80" s="59"/>
      <c r="C80" s="59"/>
      <c r="D80" s="59"/>
      <c r="E80" s="59"/>
      <c r="F80" s="9" t="s">
        <v>3</v>
      </c>
      <c r="G80" s="47">
        <v>0</v>
      </c>
      <c r="H80" s="59"/>
    </row>
    <row r="81" spans="1:8" s="10" customFormat="1" ht="30" x14ac:dyDescent="0.25">
      <c r="A81" s="66"/>
      <c r="B81" s="59"/>
      <c r="C81" s="59"/>
      <c r="D81" s="59"/>
      <c r="E81" s="59"/>
      <c r="F81" s="16" t="s">
        <v>24</v>
      </c>
      <c r="G81" s="47">
        <v>595.548</v>
      </c>
      <c r="H81" s="59"/>
    </row>
    <row r="82" spans="1:8" s="10" customFormat="1" x14ac:dyDescent="0.25">
      <c r="A82" s="67"/>
      <c r="B82" s="60"/>
      <c r="C82" s="60"/>
      <c r="D82" s="60"/>
      <c r="E82" s="60"/>
      <c r="F82" s="9" t="s">
        <v>4</v>
      </c>
      <c r="G82" s="47">
        <v>0</v>
      </c>
      <c r="H82" s="60"/>
    </row>
    <row r="83" spans="1:8" s="10" customFormat="1" ht="30" customHeight="1" x14ac:dyDescent="0.25">
      <c r="A83" s="65" t="s">
        <v>119</v>
      </c>
      <c r="B83" s="58" t="s">
        <v>177</v>
      </c>
      <c r="C83" s="58" t="str">
        <f>'2022'!$C$6</f>
        <v>Начальник управления по вопросам жизнеобеспечения 
Семиглазов И.Н.</v>
      </c>
      <c r="D83" s="61">
        <v>45658</v>
      </c>
      <c r="E83" s="61">
        <v>46022</v>
      </c>
      <c r="F83" s="14" t="s">
        <v>6</v>
      </c>
      <c r="G83" s="43">
        <f>SUM(G84:G87)</f>
        <v>60</v>
      </c>
      <c r="H83" s="62" t="s">
        <v>178</v>
      </c>
    </row>
    <row r="84" spans="1:8" s="10" customFormat="1" ht="15.75" customHeight="1" x14ac:dyDescent="0.25">
      <c r="A84" s="66"/>
      <c r="B84" s="59"/>
      <c r="C84" s="59"/>
      <c r="D84" s="59"/>
      <c r="E84" s="59"/>
      <c r="F84" s="14" t="s">
        <v>5</v>
      </c>
      <c r="G84" s="43">
        <v>0</v>
      </c>
      <c r="H84" s="63"/>
    </row>
    <row r="85" spans="1:8" s="10" customFormat="1" x14ac:dyDescent="0.25">
      <c r="A85" s="66"/>
      <c r="B85" s="59"/>
      <c r="C85" s="59"/>
      <c r="D85" s="59"/>
      <c r="E85" s="59"/>
      <c r="F85" s="9" t="s">
        <v>3</v>
      </c>
      <c r="G85" s="43">
        <v>0</v>
      </c>
      <c r="H85" s="63"/>
    </row>
    <row r="86" spans="1:8" s="10" customFormat="1" ht="30" x14ac:dyDescent="0.25">
      <c r="A86" s="66"/>
      <c r="B86" s="59"/>
      <c r="C86" s="59"/>
      <c r="D86" s="59"/>
      <c r="E86" s="59"/>
      <c r="F86" s="16" t="s">
        <v>24</v>
      </c>
      <c r="G86" s="43">
        <v>60</v>
      </c>
      <c r="H86" s="63"/>
    </row>
    <row r="87" spans="1:8" s="10" customFormat="1" ht="45" customHeight="1" x14ac:dyDescent="0.25">
      <c r="A87" s="67"/>
      <c r="B87" s="60"/>
      <c r="C87" s="60"/>
      <c r="D87" s="60"/>
      <c r="E87" s="60"/>
      <c r="F87" s="9" t="s">
        <v>4</v>
      </c>
      <c r="G87" s="43">
        <v>0</v>
      </c>
      <c r="H87" s="64"/>
    </row>
    <row r="90" spans="1:8" x14ac:dyDescent="0.25">
      <c r="C90" s="82" t="s">
        <v>116</v>
      </c>
      <c r="D90" s="82"/>
      <c r="E90" s="82"/>
    </row>
  </sheetData>
  <mergeCells count="105">
    <mergeCell ref="D78:D82"/>
    <mergeCell ref="E78:E82"/>
    <mergeCell ref="H78:H82"/>
    <mergeCell ref="C3:F3"/>
    <mergeCell ref="C90:E90"/>
    <mergeCell ref="H83:H87"/>
    <mergeCell ref="A73:A77"/>
    <mergeCell ref="B73:B77"/>
    <mergeCell ref="C73:C77"/>
    <mergeCell ref="D73:D77"/>
    <mergeCell ref="E73:E77"/>
    <mergeCell ref="H73:H77"/>
    <mergeCell ref="A83:A87"/>
    <mergeCell ref="B83:B87"/>
    <mergeCell ref="C83:C87"/>
    <mergeCell ref="D83:D87"/>
    <mergeCell ref="E83:E87"/>
    <mergeCell ref="A78:A82"/>
    <mergeCell ref="B78:B82"/>
    <mergeCell ref="C78:C82"/>
    <mergeCell ref="H68:H72"/>
    <mergeCell ref="A63:A67"/>
    <mergeCell ref="B63:B67"/>
    <mergeCell ref="C63:C67"/>
    <mergeCell ref="D63:D67"/>
    <mergeCell ref="E63:E67"/>
    <mergeCell ref="H63:H67"/>
    <mergeCell ref="A68:A72"/>
    <mergeCell ref="B68:B72"/>
    <mergeCell ref="C68:C72"/>
    <mergeCell ref="D68:D72"/>
    <mergeCell ref="E68:E72"/>
    <mergeCell ref="H58:H62"/>
    <mergeCell ref="A53:A57"/>
    <mergeCell ref="B53:B57"/>
    <mergeCell ref="C53:C57"/>
    <mergeCell ref="D53:D57"/>
    <mergeCell ref="E53:E57"/>
    <mergeCell ref="H53:H57"/>
    <mergeCell ref="A58:A62"/>
    <mergeCell ref="B58:B62"/>
    <mergeCell ref="C58:C62"/>
    <mergeCell ref="D58:D62"/>
    <mergeCell ref="E58:E62"/>
    <mergeCell ref="H33:H37"/>
    <mergeCell ref="A43:A47"/>
    <mergeCell ref="B43:B47"/>
    <mergeCell ref="C43:C47"/>
    <mergeCell ref="D43:D47"/>
    <mergeCell ref="E43:E47"/>
    <mergeCell ref="H43:H47"/>
    <mergeCell ref="A38:A42"/>
    <mergeCell ref="B38:B42"/>
    <mergeCell ref="C38:C42"/>
    <mergeCell ref="D38:D42"/>
    <mergeCell ref="E38:E42"/>
    <mergeCell ref="H38:H42"/>
    <mergeCell ref="A33:A37"/>
    <mergeCell ref="B33:B37"/>
    <mergeCell ref="C33:C37"/>
    <mergeCell ref="H13:H17"/>
    <mergeCell ref="A28:A32"/>
    <mergeCell ref="B28:B32"/>
    <mergeCell ref="C28:C32"/>
    <mergeCell ref="D28:D32"/>
    <mergeCell ref="E28:E32"/>
    <mergeCell ref="H28:H32"/>
    <mergeCell ref="A23:A27"/>
    <mergeCell ref="B23:B27"/>
    <mergeCell ref="C23:C27"/>
    <mergeCell ref="D23:D27"/>
    <mergeCell ref="E23:E27"/>
    <mergeCell ref="H23:H27"/>
    <mergeCell ref="G5:G6"/>
    <mergeCell ref="A48:A52"/>
    <mergeCell ref="B48:B52"/>
    <mergeCell ref="C48:C52"/>
    <mergeCell ref="D48:D52"/>
    <mergeCell ref="E48:E52"/>
    <mergeCell ref="C13:C17"/>
    <mergeCell ref="D13:D17"/>
    <mergeCell ref="E13:E17"/>
    <mergeCell ref="A5:A6"/>
    <mergeCell ref="B5:B6"/>
    <mergeCell ref="C5:C6"/>
    <mergeCell ref="D5:E5"/>
    <mergeCell ref="F5:F6"/>
    <mergeCell ref="D33:D37"/>
    <mergeCell ref="E33:E37"/>
    <mergeCell ref="H48:H52"/>
    <mergeCell ref="H5:H6"/>
    <mergeCell ref="A7:A12"/>
    <mergeCell ref="B7:B12"/>
    <mergeCell ref="C7:C12"/>
    <mergeCell ref="D7:D12"/>
    <mergeCell ref="E7:E12"/>
    <mergeCell ref="H7:H12"/>
    <mergeCell ref="A18:A22"/>
    <mergeCell ref="B18:B22"/>
    <mergeCell ref="C18:C22"/>
    <mergeCell ref="D18:D22"/>
    <mergeCell ref="E18:E22"/>
    <mergeCell ref="H18:H22"/>
    <mergeCell ref="A13:A17"/>
    <mergeCell ref="B13:B17"/>
  </mergeCells>
  <pageMargins left="0.7" right="0.7" top="0.75" bottom="0.75" header="0.3" footer="0.3"/>
  <pageSetup paperSize="9" scale="59" fitToHeight="0" orientation="landscape" r:id="rId1"/>
  <rowBreaks count="2" manualBreakCount="2">
    <brk id="36" max="7" man="1"/>
    <brk id="76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1"/>
  <sheetViews>
    <sheetView zoomScale="80" zoomScaleNormal="80" workbookViewId="0">
      <selection activeCell="D44" sqref="D44:E48"/>
    </sheetView>
  </sheetViews>
  <sheetFormatPr defaultRowHeight="15" x14ac:dyDescent="0.25"/>
  <cols>
    <col min="1" max="1" width="11" customWidth="1"/>
    <col min="2" max="2" width="64.85546875" customWidth="1"/>
    <col min="3" max="3" width="31.42578125" customWidth="1"/>
    <col min="4" max="4" width="12.85546875" customWidth="1"/>
    <col min="5" max="5" width="12.42578125" customWidth="1"/>
    <col min="6" max="6" width="27" customWidth="1"/>
    <col min="7" max="7" width="12.140625" customWidth="1"/>
    <col min="8" max="8" width="50.140625" customWidth="1"/>
  </cols>
  <sheetData>
    <row r="2" spans="1:8" ht="25.5" customHeight="1" x14ac:dyDescent="0.25">
      <c r="A2" s="74" t="s">
        <v>0</v>
      </c>
      <c r="B2" s="75" t="s">
        <v>11</v>
      </c>
      <c r="C2" s="75" t="s">
        <v>12</v>
      </c>
      <c r="D2" s="76" t="s">
        <v>1</v>
      </c>
      <c r="E2" s="76"/>
      <c r="F2" s="75" t="s">
        <v>9</v>
      </c>
      <c r="G2" s="75" t="s">
        <v>67</v>
      </c>
      <c r="H2" s="75" t="s">
        <v>10</v>
      </c>
    </row>
    <row r="3" spans="1:8" ht="64.5" customHeight="1" x14ac:dyDescent="0.25">
      <c r="A3" s="74"/>
      <c r="B3" s="75"/>
      <c r="C3" s="75"/>
      <c r="D3" s="17" t="s">
        <v>7</v>
      </c>
      <c r="E3" s="17" t="s">
        <v>8</v>
      </c>
      <c r="F3" s="75"/>
      <c r="G3" s="75"/>
      <c r="H3" s="75"/>
    </row>
    <row r="4" spans="1:8" s="10" customFormat="1" ht="30" customHeight="1" x14ac:dyDescent="0.25">
      <c r="A4" s="70"/>
      <c r="B4" s="58" t="s">
        <v>55</v>
      </c>
      <c r="C4" s="58" t="str">
        <f>'2022'!$C$6</f>
        <v>Начальник управления по вопросам жизнеобеспечения 
Семиглазов И.Н.</v>
      </c>
      <c r="D4" s="71"/>
      <c r="E4" s="61"/>
      <c r="F4" s="14" t="s">
        <v>6</v>
      </c>
      <c r="G4" s="45">
        <f>SUM(G5,G6:G8)</f>
        <v>61230.5</v>
      </c>
      <c r="H4" s="58" t="s">
        <v>2</v>
      </c>
    </row>
    <row r="5" spans="1:8" s="10" customFormat="1" x14ac:dyDescent="0.25">
      <c r="A5" s="59"/>
      <c r="B5" s="59"/>
      <c r="C5" s="59"/>
      <c r="D5" s="72"/>
      <c r="E5" s="59"/>
      <c r="F5" s="14" t="s">
        <v>5</v>
      </c>
      <c r="G5" s="46">
        <f>SUM(G10,G50,G65,G70,G75)</f>
        <v>0</v>
      </c>
      <c r="H5" s="59"/>
    </row>
    <row r="6" spans="1:8" s="10" customFormat="1" x14ac:dyDescent="0.25">
      <c r="A6" s="59"/>
      <c r="B6" s="59"/>
      <c r="C6" s="59"/>
      <c r="D6" s="72"/>
      <c r="E6" s="59"/>
      <c r="F6" s="9" t="s">
        <v>3</v>
      </c>
      <c r="G6" s="46">
        <f>SUM(G11,G51,G66,G71,G76)</f>
        <v>45972</v>
      </c>
      <c r="H6" s="59"/>
    </row>
    <row r="7" spans="1:8" s="10" customFormat="1" ht="30" x14ac:dyDescent="0.25">
      <c r="A7" s="59"/>
      <c r="B7" s="59"/>
      <c r="C7" s="59"/>
      <c r="D7" s="72"/>
      <c r="E7" s="59"/>
      <c r="F7" s="16" t="s">
        <v>24</v>
      </c>
      <c r="G7" s="46">
        <f>SUM(G12,G52,G67,G72,G77)</f>
        <v>15257</v>
      </c>
      <c r="H7" s="59"/>
    </row>
    <row r="8" spans="1:8" s="10" customFormat="1" ht="31.5" customHeight="1" x14ac:dyDescent="0.25">
      <c r="A8" s="60"/>
      <c r="B8" s="60"/>
      <c r="C8" s="60"/>
      <c r="D8" s="73"/>
      <c r="E8" s="60"/>
      <c r="F8" s="9" t="s">
        <v>4</v>
      </c>
      <c r="G8" s="46">
        <f>SUM(G13,G53,G68,G73,G78)</f>
        <v>1.5</v>
      </c>
      <c r="H8" s="60"/>
    </row>
    <row r="9" spans="1:8" s="10" customFormat="1" ht="30" customHeight="1" x14ac:dyDescent="0.25">
      <c r="A9" s="65" t="s">
        <v>13</v>
      </c>
      <c r="B9" s="58" t="s">
        <v>186</v>
      </c>
      <c r="C9" s="58" t="str">
        <f>'2022'!$C$6</f>
        <v>Начальник управления по вопросам жизнеобеспечения 
Семиглазов И.Н.</v>
      </c>
      <c r="D9" s="61"/>
      <c r="E9" s="61"/>
      <c r="F9" s="14" t="s">
        <v>6</v>
      </c>
      <c r="G9" s="47">
        <f>SUM(G10:G13)</f>
        <v>57329</v>
      </c>
      <c r="H9" s="58" t="s">
        <v>14</v>
      </c>
    </row>
    <row r="10" spans="1:8" s="10" customFormat="1" ht="14.25" customHeight="1" x14ac:dyDescent="0.25">
      <c r="A10" s="66"/>
      <c r="B10" s="59"/>
      <c r="C10" s="59"/>
      <c r="D10" s="59"/>
      <c r="E10" s="59"/>
      <c r="F10" s="14" t="s">
        <v>5</v>
      </c>
      <c r="G10" s="47">
        <f>SUM(G15,G35,G45)</f>
        <v>0</v>
      </c>
      <c r="H10" s="59"/>
    </row>
    <row r="11" spans="1:8" s="10" customFormat="1" x14ac:dyDescent="0.25">
      <c r="A11" s="66"/>
      <c r="B11" s="59"/>
      <c r="C11" s="59"/>
      <c r="D11" s="59"/>
      <c r="E11" s="59"/>
      <c r="F11" s="9" t="s">
        <v>3</v>
      </c>
      <c r="G11" s="47">
        <f t="shared" ref="G11:G13" si="0">SUM(G16,G36,G46)</f>
        <v>45972</v>
      </c>
      <c r="H11" s="59"/>
    </row>
    <row r="12" spans="1:8" s="10" customFormat="1" ht="30" x14ac:dyDescent="0.25">
      <c r="A12" s="66"/>
      <c r="B12" s="59"/>
      <c r="C12" s="59"/>
      <c r="D12" s="59"/>
      <c r="E12" s="59"/>
      <c r="F12" s="16" t="s">
        <v>24</v>
      </c>
      <c r="G12" s="47">
        <f>SUM(G17,G37,G47)</f>
        <v>11357</v>
      </c>
      <c r="H12" s="59"/>
    </row>
    <row r="13" spans="1:8" s="10" customFormat="1" x14ac:dyDescent="0.25">
      <c r="A13" s="67"/>
      <c r="B13" s="60"/>
      <c r="C13" s="60"/>
      <c r="D13" s="60"/>
      <c r="E13" s="60"/>
      <c r="F13" s="9" t="s">
        <v>4</v>
      </c>
      <c r="G13" s="47">
        <f t="shared" si="0"/>
        <v>0</v>
      </c>
      <c r="H13" s="60"/>
    </row>
    <row r="14" spans="1:8" s="10" customFormat="1" ht="30" customHeight="1" x14ac:dyDescent="0.25">
      <c r="A14" s="65" t="s">
        <v>16</v>
      </c>
      <c r="B14" s="62" t="s">
        <v>15</v>
      </c>
      <c r="C14" s="58" t="str">
        <f>'2022'!$C$6</f>
        <v>Начальник управления по вопросам жизнеобеспечения 
Семиглазов И.Н.</v>
      </c>
      <c r="D14" s="61"/>
      <c r="E14" s="61"/>
      <c r="F14" s="14" t="s">
        <v>6</v>
      </c>
      <c r="G14" s="47">
        <f>SUM(G15:G18)</f>
        <v>47436</v>
      </c>
      <c r="H14" s="58" t="s">
        <v>14</v>
      </c>
    </row>
    <row r="15" spans="1:8" s="10" customFormat="1" ht="16.5" customHeight="1" x14ac:dyDescent="0.25">
      <c r="A15" s="66"/>
      <c r="B15" s="63"/>
      <c r="C15" s="59"/>
      <c r="D15" s="59"/>
      <c r="E15" s="59"/>
      <c r="F15" s="14" t="s">
        <v>5</v>
      </c>
      <c r="G15" s="47">
        <f>SUM(G20,G25,G30)</f>
        <v>0</v>
      </c>
      <c r="H15" s="59"/>
    </row>
    <row r="16" spans="1:8" s="10" customFormat="1" x14ac:dyDescent="0.25">
      <c r="A16" s="66"/>
      <c r="B16" s="63"/>
      <c r="C16" s="59"/>
      <c r="D16" s="59"/>
      <c r="E16" s="59"/>
      <c r="F16" s="9" t="s">
        <v>3</v>
      </c>
      <c r="G16" s="47">
        <f t="shared" ref="G16:G18" si="1">SUM(G21,G26,G31)</f>
        <v>45972</v>
      </c>
      <c r="H16" s="59"/>
    </row>
    <row r="17" spans="1:8" s="10" customFormat="1" ht="30" x14ac:dyDescent="0.25">
      <c r="A17" s="66"/>
      <c r="B17" s="63"/>
      <c r="C17" s="59"/>
      <c r="D17" s="59"/>
      <c r="E17" s="59"/>
      <c r="F17" s="16" t="s">
        <v>24</v>
      </c>
      <c r="G17" s="47">
        <f t="shared" si="1"/>
        <v>1464</v>
      </c>
      <c r="H17" s="59"/>
    </row>
    <row r="18" spans="1:8" s="10" customFormat="1" x14ac:dyDescent="0.25">
      <c r="A18" s="67"/>
      <c r="B18" s="64"/>
      <c r="C18" s="60"/>
      <c r="D18" s="60"/>
      <c r="E18" s="60"/>
      <c r="F18" s="9" t="s">
        <v>4</v>
      </c>
      <c r="G18" s="47">
        <f t="shared" si="1"/>
        <v>0</v>
      </c>
      <c r="H18" s="60"/>
    </row>
    <row r="19" spans="1:8" s="10" customFormat="1" ht="30" customHeight="1" x14ac:dyDescent="0.25">
      <c r="A19" s="65" t="s">
        <v>17</v>
      </c>
      <c r="B19" s="58" t="s">
        <v>15</v>
      </c>
      <c r="C19" s="58" t="str">
        <f>'2022'!$C$6</f>
        <v>Начальник управления по вопросам жизнеобеспечения 
Семиглазов И.Н.</v>
      </c>
      <c r="D19" s="61"/>
      <c r="E19" s="61"/>
      <c r="F19" s="14" t="s">
        <v>6</v>
      </c>
      <c r="G19" s="47">
        <f>SUM(G20:G23)</f>
        <v>46436</v>
      </c>
      <c r="H19" s="58" t="s">
        <v>14</v>
      </c>
    </row>
    <row r="20" spans="1:8" s="10" customFormat="1" ht="15" customHeight="1" x14ac:dyDescent="0.25">
      <c r="A20" s="66"/>
      <c r="B20" s="59"/>
      <c r="C20" s="59"/>
      <c r="D20" s="59"/>
      <c r="E20" s="59"/>
      <c r="F20" s="14" t="s">
        <v>5</v>
      </c>
      <c r="G20" s="47">
        <v>0</v>
      </c>
      <c r="H20" s="59"/>
    </row>
    <row r="21" spans="1:8" s="10" customFormat="1" x14ac:dyDescent="0.25">
      <c r="A21" s="66"/>
      <c r="B21" s="59"/>
      <c r="C21" s="59"/>
      <c r="D21" s="59"/>
      <c r="E21" s="59"/>
      <c r="F21" s="9" t="s">
        <v>3</v>
      </c>
      <c r="G21" s="47">
        <v>45972</v>
      </c>
      <c r="H21" s="59"/>
    </row>
    <row r="22" spans="1:8" s="10" customFormat="1" ht="30" x14ac:dyDescent="0.25">
      <c r="A22" s="66"/>
      <c r="B22" s="59"/>
      <c r="C22" s="59"/>
      <c r="D22" s="59"/>
      <c r="E22" s="59"/>
      <c r="F22" s="16" t="s">
        <v>24</v>
      </c>
      <c r="G22" s="47">
        <v>464</v>
      </c>
      <c r="H22" s="59"/>
    </row>
    <row r="23" spans="1:8" s="10" customFormat="1" x14ac:dyDescent="0.25">
      <c r="A23" s="67"/>
      <c r="B23" s="60"/>
      <c r="C23" s="60"/>
      <c r="D23" s="60"/>
      <c r="E23" s="60"/>
      <c r="F23" s="9" t="s">
        <v>4</v>
      </c>
      <c r="G23" s="47">
        <v>0</v>
      </c>
      <c r="H23" s="60"/>
    </row>
    <row r="24" spans="1:8" s="10" customFormat="1" ht="30" customHeight="1" x14ac:dyDescent="0.25">
      <c r="A24" s="65" t="s">
        <v>20</v>
      </c>
      <c r="B24" s="58" t="s">
        <v>18</v>
      </c>
      <c r="C24" s="58" t="str">
        <f>'2022'!$C$6</f>
        <v>Начальник управления по вопросам жизнеобеспечения 
Семиглазов И.Н.</v>
      </c>
      <c r="D24" s="61"/>
      <c r="E24" s="61"/>
      <c r="F24" s="14" t="s">
        <v>6</v>
      </c>
      <c r="G24" s="47">
        <f>SUM(G25:G28)</f>
        <v>1000</v>
      </c>
      <c r="H24" s="58" t="s">
        <v>19</v>
      </c>
    </row>
    <row r="25" spans="1:8" s="10" customFormat="1" ht="15" customHeight="1" x14ac:dyDescent="0.25">
      <c r="A25" s="66"/>
      <c r="B25" s="59"/>
      <c r="C25" s="59"/>
      <c r="D25" s="59"/>
      <c r="E25" s="59"/>
      <c r="F25" s="14" t="s">
        <v>5</v>
      </c>
      <c r="G25" s="47">
        <v>0</v>
      </c>
      <c r="H25" s="59"/>
    </row>
    <row r="26" spans="1:8" s="10" customFormat="1" x14ac:dyDescent="0.25">
      <c r="A26" s="66"/>
      <c r="B26" s="59"/>
      <c r="C26" s="59"/>
      <c r="D26" s="59"/>
      <c r="E26" s="59"/>
      <c r="F26" s="9" t="s">
        <v>3</v>
      </c>
      <c r="G26" s="47">
        <v>0</v>
      </c>
      <c r="H26" s="59"/>
    </row>
    <row r="27" spans="1:8" s="10" customFormat="1" x14ac:dyDescent="0.25">
      <c r="A27" s="66"/>
      <c r="B27" s="59"/>
      <c r="C27" s="59"/>
      <c r="D27" s="59"/>
      <c r="E27" s="59"/>
      <c r="F27" s="9" t="s">
        <v>50</v>
      </c>
      <c r="G27" s="47">
        <v>1000</v>
      </c>
      <c r="H27" s="59"/>
    </row>
    <row r="28" spans="1:8" s="10" customFormat="1" x14ac:dyDescent="0.25">
      <c r="A28" s="67"/>
      <c r="B28" s="60"/>
      <c r="C28" s="60"/>
      <c r="D28" s="60"/>
      <c r="E28" s="60"/>
      <c r="F28" s="9" t="s">
        <v>4</v>
      </c>
      <c r="G28" s="47">
        <v>0</v>
      </c>
      <c r="H28" s="60"/>
    </row>
    <row r="29" spans="1:8" s="10" customFormat="1" ht="30" customHeight="1" x14ac:dyDescent="0.25">
      <c r="A29" s="65" t="s">
        <v>23</v>
      </c>
      <c r="B29" s="58" t="s">
        <v>22</v>
      </c>
      <c r="C29" s="58" t="str">
        <f>'2022'!$C$6</f>
        <v>Начальник управления по вопросам жизнеобеспечения 
Семиглазов И.Н.</v>
      </c>
      <c r="D29" s="61"/>
      <c r="E29" s="61"/>
      <c r="F29" s="14" t="s">
        <v>6</v>
      </c>
      <c r="G29" s="47">
        <f>SUM(G30:G33)</f>
        <v>0</v>
      </c>
      <c r="H29" s="58" t="s">
        <v>14</v>
      </c>
    </row>
    <row r="30" spans="1:8" s="10" customFormat="1" ht="16.5" customHeight="1" x14ac:dyDescent="0.25">
      <c r="A30" s="66"/>
      <c r="B30" s="59"/>
      <c r="C30" s="59"/>
      <c r="D30" s="59"/>
      <c r="E30" s="59"/>
      <c r="F30" s="14" t="s">
        <v>5</v>
      </c>
      <c r="G30" s="47">
        <v>0</v>
      </c>
      <c r="H30" s="59"/>
    </row>
    <row r="31" spans="1:8" s="10" customFormat="1" x14ac:dyDescent="0.25">
      <c r="A31" s="66"/>
      <c r="B31" s="59"/>
      <c r="C31" s="59"/>
      <c r="D31" s="59"/>
      <c r="E31" s="59"/>
      <c r="F31" s="9" t="s">
        <v>3</v>
      </c>
      <c r="G31" s="47">
        <v>0</v>
      </c>
      <c r="H31" s="59"/>
    </row>
    <row r="32" spans="1:8" s="10" customFormat="1" ht="30" x14ac:dyDescent="0.25">
      <c r="A32" s="66"/>
      <c r="B32" s="59"/>
      <c r="C32" s="59"/>
      <c r="D32" s="59"/>
      <c r="E32" s="59"/>
      <c r="F32" s="16" t="s">
        <v>24</v>
      </c>
      <c r="G32" s="47">
        <v>0</v>
      </c>
      <c r="H32" s="59"/>
    </row>
    <row r="33" spans="1:8" s="10" customFormat="1" x14ac:dyDescent="0.25">
      <c r="A33" s="67"/>
      <c r="B33" s="60"/>
      <c r="C33" s="60"/>
      <c r="D33" s="60"/>
      <c r="E33" s="60"/>
      <c r="F33" s="9" t="s">
        <v>4</v>
      </c>
      <c r="G33" s="47">
        <v>0</v>
      </c>
      <c r="H33" s="60"/>
    </row>
    <row r="34" spans="1:8" s="10" customFormat="1" ht="30" customHeight="1" x14ac:dyDescent="0.25">
      <c r="A34" s="65" t="s">
        <v>27</v>
      </c>
      <c r="B34" s="58" t="s">
        <v>26</v>
      </c>
      <c r="C34" s="58" t="str">
        <f>'2022'!$C$6</f>
        <v>Начальник управления по вопросам жизнеобеспечения 
Семиглазов И.Н.</v>
      </c>
      <c r="D34" s="61"/>
      <c r="E34" s="61"/>
      <c r="F34" s="14" t="s">
        <v>6</v>
      </c>
      <c r="G34" s="47">
        <f>SUM(G35:G38)</f>
        <v>1100</v>
      </c>
      <c r="H34" s="58" t="s">
        <v>28</v>
      </c>
    </row>
    <row r="35" spans="1:8" s="10" customFormat="1" ht="15" customHeight="1" x14ac:dyDescent="0.25">
      <c r="A35" s="66"/>
      <c r="B35" s="59"/>
      <c r="C35" s="59"/>
      <c r="D35" s="59"/>
      <c r="E35" s="59"/>
      <c r="F35" s="14" t="s">
        <v>5</v>
      </c>
      <c r="G35" s="47">
        <f>SUM(G40)</f>
        <v>0</v>
      </c>
      <c r="H35" s="59"/>
    </row>
    <row r="36" spans="1:8" s="10" customFormat="1" x14ac:dyDescent="0.25">
      <c r="A36" s="66"/>
      <c r="B36" s="59"/>
      <c r="C36" s="59"/>
      <c r="D36" s="59"/>
      <c r="E36" s="59"/>
      <c r="F36" s="9" t="s">
        <v>3</v>
      </c>
      <c r="G36" s="47">
        <f>SUM(G41)</f>
        <v>0</v>
      </c>
      <c r="H36" s="59"/>
    </row>
    <row r="37" spans="1:8" s="10" customFormat="1" ht="30" x14ac:dyDescent="0.25">
      <c r="A37" s="66"/>
      <c r="B37" s="59"/>
      <c r="C37" s="59"/>
      <c r="D37" s="59"/>
      <c r="E37" s="59"/>
      <c r="F37" s="16" t="s">
        <v>24</v>
      </c>
      <c r="G37" s="47">
        <v>1100</v>
      </c>
      <c r="H37" s="59"/>
    </row>
    <row r="38" spans="1:8" s="10" customFormat="1" x14ac:dyDescent="0.25">
      <c r="A38" s="67"/>
      <c r="B38" s="60"/>
      <c r="C38" s="60"/>
      <c r="D38" s="60"/>
      <c r="E38" s="60"/>
      <c r="F38" s="9" t="s">
        <v>4</v>
      </c>
      <c r="G38" s="47">
        <f>SUM(G43)</f>
        <v>0</v>
      </c>
      <c r="H38" s="60"/>
    </row>
    <row r="39" spans="1:8" s="10" customFormat="1" ht="30" customHeight="1" x14ac:dyDescent="0.25">
      <c r="A39" s="65" t="s">
        <v>29</v>
      </c>
      <c r="B39" s="58" t="s">
        <v>70</v>
      </c>
      <c r="C39" s="58" t="str">
        <f>'2022'!$C$6</f>
        <v>Начальник управления по вопросам жизнеобеспечения 
Семиглазов И.Н.</v>
      </c>
      <c r="D39" s="61"/>
      <c r="E39" s="61"/>
      <c r="F39" s="14" t="s">
        <v>6</v>
      </c>
      <c r="G39" s="47">
        <f>SUM(G40:G43)</f>
        <v>0</v>
      </c>
      <c r="H39" s="58" t="s">
        <v>28</v>
      </c>
    </row>
    <row r="40" spans="1:8" s="10" customFormat="1" ht="16.5" customHeight="1" x14ac:dyDescent="0.25">
      <c r="A40" s="66"/>
      <c r="B40" s="59"/>
      <c r="C40" s="59"/>
      <c r="D40" s="59"/>
      <c r="E40" s="59"/>
      <c r="F40" s="14" t="s">
        <v>5</v>
      </c>
      <c r="G40" s="47">
        <v>0</v>
      </c>
      <c r="H40" s="59"/>
    </row>
    <row r="41" spans="1:8" s="10" customFormat="1" x14ac:dyDescent="0.25">
      <c r="A41" s="66"/>
      <c r="B41" s="59"/>
      <c r="C41" s="59"/>
      <c r="D41" s="59"/>
      <c r="E41" s="59"/>
      <c r="F41" s="9" t="s">
        <v>3</v>
      </c>
      <c r="G41" s="47">
        <v>0</v>
      </c>
      <c r="H41" s="59"/>
    </row>
    <row r="42" spans="1:8" s="10" customFormat="1" ht="30" x14ac:dyDescent="0.25">
      <c r="A42" s="66"/>
      <c r="B42" s="59"/>
      <c r="C42" s="59"/>
      <c r="D42" s="59"/>
      <c r="E42" s="59"/>
      <c r="F42" s="16" t="s">
        <v>24</v>
      </c>
      <c r="G42" s="47">
        <v>0</v>
      </c>
      <c r="H42" s="59"/>
    </row>
    <row r="43" spans="1:8" s="10" customFormat="1" x14ac:dyDescent="0.25">
      <c r="A43" s="67"/>
      <c r="B43" s="60"/>
      <c r="C43" s="60"/>
      <c r="D43" s="60"/>
      <c r="E43" s="60"/>
      <c r="F43" s="9" t="s">
        <v>4</v>
      </c>
      <c r="G43" s="47">
        <v>0</v>
      </c>
      <c r="H43" s="60"/>
    </row>
    <row r="44" spans="1:8" s="10" customFormat="1" ht="30" customHeight="1" x14ac:dyDescent="0.25">
      <c r="A44" s="65" t="s">
        <v>58</v>
      </c>
      <c r="B44" s="62" t="s">
        <v>184</v>
      </c>
      <c r="C44" s="62" t="str">
        <f>'2022'!$C$6</f>
        <v>Начальник управления по вопросам жизнеобеспечения 
Семиглазов И.Н.</v>
      </c>
      <c r="D44" s="61"/>
      <c r="E44" s="61"/>
      <c r="F44" s="20" t="s">
        <v>6</v>
      </c>
      <c r="G44" s="47">
        <f>SUM(G45:G48)</f>
        <v>8793</v>
      </c>
      <c r="H44" s="58" t="s">
        <v>14</v>
      </c>
    </row>
    <row r="45" spans="1:8" s="10" customFormat="1" x14ac:dyDescent="0.25">
      <c r="A45" s="85"/>
      <c r="B45" s="63"/>
      <c r="C45" s="63"/>
      <c r="D45" s="59"/>
      <c r="E45" s="59"/>
      <c r="F45" s="20" t="s">
        <v>5</v>
      </c>
      <c r="G45" s="47">
        <v>0</v>
      </c>
      <c r="H45" s="59"/>
    </row>
    <row r="46" spans="1:8" s="10" customFormat="1" x14ac:dyDescent="0.25">
      <c r="A46" s="85"/>
      <c r="B46" s="63"/>
      <c r="C46" s="63"/>
      <c r="D46" s="59"/>
      <c r="E46" s="59"/>
      <c r="F46" s="18" t="s">
        <v>3</v>
      </c>
      <c r="G46" s="47">
        <v>0</v>
      </c>
      <c r="H46" s="59"/>
    </row>
    <row r="47" spans="1:8" s="10" customFormat="1" ht="30" x14ac:dyDescent="0.25">
      <c r="A47" s="85"/>
      <c r="B47" s="63"/>
      <c r="C47" s="63"/>
      <c r="D47" s="59"/>
      <c r="E47" s="59"/>
      <c r="F47" s="16" t="s">
        <v>24</v>
      </c>
      <c r="G47" s="47">
        <v>8793</v>
      </c>
      <c r="H47" s="59"/>
    </row>
    <row r="48" spans="1:8" s="10" customFormat="1" x14ac:dyDescent="0.25">
      <c r="A48" s="86"/>
      <c r="B48" s="64"/>
      <c r="C48" s="64"/>
      <c r="D48" s="60"/>
      <c r="E48" s="60"/>
      <c r="F48" s="18" t="s">
        <v>4</v>
      </c>
      <c r="G48" s="47">
        <v>0</v>
      </c>
      <c r="H48" s="60"/>
    </row>
    <row r="49" spans="1:8" s="10" customFormat="1" ht="30" customHeight="1" x14ac:dyDescent="0.25">
      <c r="A49" s="65" t="s">
        <v>30</v>
      </c>
      <c r="B49" s="58" t="s">
        <v>62</v>
      </c>
      <c r="C49" s="58" t="str">
        <f>'2022'!$C$6</f>
        <v>Начальник управления по вопросам жизнеобеспечения 
Семиглазов И.Н.</v>
      </c>
      <c r="D49" s="61"/>
      <c r="E49" s="61"/>
      <c r="F49" s="14" t="s">
        <v>6</v>
      </c>
      <c r="G49" s="47">
        <f>SUM(G50:G53)</f>
        <v>1501.5</v>
      </c>
      <c r="H49" s="58" t="s">
        <v>28</v>
      </c>
    </row>
    <row r="50" spans="1:8" s="10" customFormat="1" ht="15" customHeight="1" x14ac:dyDescent="0.25">
      <c r="A50" s="66"/>
      <c r="B50" s="59"/>
      <c r="C50" s="59"/>
      <c r="D50" s="59"/>
      <c r="E50" s="59"/>
      <c r="F50" s="14" t="s">
        <v>5</v>
      </c>
      <c r="G50" s="47">
        <f>SUM(G55,G60)</f>
        <v>0</v>
      </c>
      <c r="H50" s="59"/>
    </row>
    <row r="51" spans="1:8" s="10" customFormat="1" x14ac:dyDescent="0.25">
      <c r="A51" s="66"/>
      <c r="B51" s="59"/>
      <c r="C51" s="59"/>
      <c r="D51" s="59"/>
      <c r="E51" s="59"/>
      <c r="F51" s="9" t="s">
        <v>3</v>
      </c>
      <c r="G51" s="47">
        <f t="shared" ref="G51:G53" si="2">SUM(G56,G61)</f>
        <v>0</v>
      </c>
      <c r="H51" s="59"/>
    </row>
    <row r="52" spans="1:8" s="10" customFormat="1" ht="30" x14ac:dyDescent="0.25">
      <c r="A52" s="66"/>
      <c r="B52" s="59"/>
      <c r="C52" s="59"/>
      <c r="D52" s="59"/>
      <c r="E52" s="59"/>
      <c r="F52" s="16" t="s">
        <v>24</v>
      </c>
      <c r="G52" s="47">
        <f t="shared" si="2"/>
        <v>1500</v>
      </c>
      <c r="H52" s="59"/>
    </row>
    <row r="53" spans="1:8" s="10" customFormat="1" x14ac:dyDescent="0.25">
      <c r="A53" s="67"/>
      <c r="B53" s="60"/>
      <c r="C53" s="60"/>
      <c r="D53" s="60"/>
      <c r="E53" s="60"/>
      <c r="F53" s="9" t="s">
        <v>4</v>
      </c>
      <c r="G53" s="47">
        <f t="shared" si="2"/>
        <v>1.5</v>
      </c>
      <c r="H53" s="60"/>
    </row>
    <row r="54" spans="1:8" s="10" customFormat="1" ht="30" customHeight="1" x14ac:dyDescent="0.25">
      <c r="A54" s="65" t="s">
        <v>31</v>
      </c>
      <c r="B54" s="62" t="s">
        <v>59</v>
      </c>
      <c r="C54" s="58" t="str">
        <f>'2022'!$C$6</f>
        <v>Начальник управления по вопросам жизнеобеспечения 
Семиглазов И.Н.</v>
      </c>
      <c r="D54" s="61"/>
      <c r="E54" s="61"/>
      <c r="F54" s="14" t="s">
        <v>6</v>
      </c>
      <c r="G54" s="47">
        <f>SUM(G55:G58)</f>
        <v>1501.5</v>
      </c>
      <c r="H54" s="58" t="s">
        <v>53</v>
      </c>
    </row>
    <row r="55" spans="1:8" s="10" customFormat="1" ht="15.75" customHeight="1" x14ac:dyDescent="0.25">
      <c r="A55" s="66"/>
      <c r="B55" s="63"/>
      <c r="C55" s="59"/>
      <c r="D55" s="59"/>
      <c r="E55" s="59"/>
      <c r="F55" s="14" t="s">
        <v>5</v>
      </c>
      <c r="G55" s="47">
        <v>0</v>
      </c>
      <c r="H55" s="59"/>
    </row>
    <row r="56" spans="1:8" s="10" customFormat="1" x14ac:dyDescent="0.25">
      <c r="A56" s="66"/>
      <c r="B56" s="63"/>
      <c r="C56" s="59"/>
      <c r="D56" s="59"/>
      <c r="E56" s="59"/>
      <c r="F56" s="9" t="s">
        <v>3</v>
      </c>
      <c r="G56" s="47">
        <v>0</v>
      </c>
      <c r="H56" s="59"/>
    </row>
    <row r="57" spans="1:8" s="10" customFormat="1" ht="30" x14ac:dyDescent="0.25">
      <c r="A57" s="66"/>
      <c r="B57" s="63"/>
      <c r="C57" s="59"/>
      <c r="D57" s="59"/>
      <c r="E57" s="59"/>
      <c r="F57" s="16" t="s">
        <v>24</v>
      </c>
      <c r="G57" s="47">
        <v>1500</v>
      </c>
      <c r="H57" s="59"/>
    </row>
    <row r="58" spans="1:8" s="10" customFormat="1" x14ac:dyDescent="0.25">
      <c r="A58" s="67"/>
      <c r="B58" s="64"/>
      <c r="C58" s="60"/>
      <c r="D58" s="60"/>
      <c r="E58" s="60"/>
      <c r="F58" s="9" t="s">
        <v>4</v>
      </c>
      <c r="G58" s="47">
        <v>1.5</v>
      </c>
      <c r="H58" s="60"/>
    </row>
    <row r="59" spans="1:8" s="10" customFormat="1" ht="30" customHeight="1" x14ac:dyDescent="0.25">
      <c r="A59" s="65" t="s">
        <v>32</v>
      </c>
      <c r="B59" s="58" t="s">
        <v>61</v>
      </c>
      <c r="C59" s="58" t="str">
        <f>'2022'!$C$6</f>
        <v>Начальник управления по вопросам жизнеобеспечения 
Семиглазов И.Н.</v>
      </c>
      <c r="D59" s="61"/>
      <c r="E59" s="61"/>
      <c r="F59" s="14" t="s">
        <v>6</v>
      </c>
      <c r="G59" s="47">
        <f>SUM(G60:G63)</f>
        <v>0</v>
      </c>
      <c r="H59" s="58" t="s">
        <v>33</v>
      </c>
    </row>
    <row r="60" spans="1:8" s="10" customFormat="1" x14ac:dyDescent="0.25">
      <c r="A60" s="66"/>
      <c r="B60" s="59"/>
      <c r="C60" s="59"/>
      <c r="D60" s="59"/>
      <c r="E60" s="59"/>
      <c r="F60" s="14" t="s">
        <v>5</v>
      </c>
      <c r="G60" s="47">
        <v>0</v>
      </c>
      <c r="H60" s="59"/>
    </row>
    <row r="61" spans="1:8" s="10" customFormat="1" x14ac:dyDescent="0.25">
      <c r="A61" s="66"/>
      <c r="B61" s="59"/>
      <c r="C61" s="59"/>
      <c r="D61" s="59"/>
      <c r="E61" s="59"/>
      <c r="F61" s="9" t="s">
        <v>3</v>
      </c>
      <c r="G61" s="47">
        <v>0</v>
      </c>
      <c r="H61" s="59"/>
    </row>
    <row r="62" spans="1:8" s="10" customFormat="1" ht="30" x14ac:dyDescent="0.25">
      <c r="A62" s="66"/>
      <c r="B62" s="59"/>
      <c r="C62" s="59"/>
      <c r="D62" s="59"/>
      <c r="E62" s="59"/>
      <c r="F62" s="16" t="s">
        <v>24</v>
      </c>
      <c r="G62" s="47">
        <v>0</v>
      </c>
      <c r="H62" s="59"/>
    </row>
    <row r="63" spans="1:8" s="10" customFormat="1" x14ac:dyDescent="0.25">
      <c r="A63" s="67"/>
      <c r="B63" s="60"/>
      <c r="C63" s="60"/>
      <c r="D63" s="60"/>
      <c r="E63" s="60"/>
      <c r="F63" s="9" t="s">
        <v>4</v>
      </c>
      <c r="G63" s="47">
        <v>0</v>
      </c>
      <c r="H63" s="60"/>
    </row>
    <row r="64" spans="1:8" s="10" customFormat="1" ht="30" customHeight="1" x14ac:dyDescent="0.25">
      <c r="A64" s="65" t="s">
        <v>34</v>
      </c>
      <c r="B64" s="58" t="s">
        <v>35</v>
      </c>
      <c r="C64" s="58" t="str">
        <f>'2022'!$C$6</f>
        <v>Начальник управления по вопросам жизнеобеспечения 
Семиглазов И.Н.</v>
      </c>
      <c r="D64" s="61"/>
      <c r="E64" s="61"/>
      <c r="F64" s="14" t="s">
        <v>6</v>
      </c>
      <c r="G64" s="47">
        <f>SUM(G65:G68)</f>
        <v>0</v>
      </c>
      <c r="H64" s="58" t="s">
        <v>28</v>
      </c>
    </row>
    <row r="65" spans="1:8" s="10" customFormat="1" ht="14.25" customHeight="1" x14ac:dyDescent="0.25">
      <c r="A65" s="66"/>
      <c r="B65" s="59"/>
      <c r="C65" s="59"/>
      <c r="D65" s="59"/>
      <c r="E65" s="59"/>
      <c r="F65" s="14" t="s">
        <v>5</v>
      </c>
      <c r="G65" s="47">
        <v>0</v>
      </c>
      <c r="H65" s="59"/>
    </row>
    <row r="66" spans="1:8" s="10" customFormat="1" x14ac:dyDescent="0.25">
      <c r="A66" s="66"/>
      <c r="B66" s="59"/>
      <c r="C66" s="59"/>
      <c r="D66" s="59"/>
      <c r="E66" s="59"/>
      <c r="F66" s="9" t="s">
        <v>3</v>
      </c>
      <c r="G66" s="47">
        <v>0</v>
      </c>
      <c r="H66" s="59"/>
    </row>
    <row r="67" spans="1:8" s="10" customFormat="1" ht="30" x14ac:dyDescent="0.25">
      <c r="A67" s="66"/>
      <c r="B67" s="59"/>
      <c r="C67" s="59"/>
      <c r="D67" s="59"/>
      <c r="E67" s="59"/>
      <c r="F67" s="16" t="s">
        <v>24</v>
      </c>
      <c r="G67" s="47">
        <v>0</v>
      </c>
      <c r="H67" s="59"/>
    </row>
    <row r="68" spans="1:8" s="10" customFormat="1" x14ac:dyDescent="0.25">
      <c r="A68" s="67"/>
      <c r="B68" s="60"/>
      <c r="C68" s="60"/>
      <c r="D68" s="60"/>
      <c r="E68" s="60"/>
      <c r="F68" s="9" t="s">
        <v>4</v>
      </c>
      <c r="G68" s="47">
        <v>0</v>
      </c>
      <c r="H68" s="60"/>
    </row>
    <row r="69" spans="1:8" s="10" customFormat="1" ht="30" customHeight="1" x14ac:dyDescent="0.25">
      <c r="A69" s="65" t="s">
        <v>36</v>
      </c>
      <c r="B69" s="58" t="s">
        <v>120</v>
      </c>
      <c r="C69" s="58" t="str">
        <f>'2022'!$C$6</f>
        <v>Начальник управления по вопросам жизнеобеспечения 
Семиглазов И.Н.</v>
      </c>
      <c r="D69" s="61"/>
      <c r="E69" s="61"/>
      <c r="F69" s="14" t="s">
        <v>6</v>
      </c>
      <c r="G69" s="47">
        <f>SUM(G70:G73)</f>
        <v>2400</v>
      </c>
      <c r="H69" s="58" t="s">
        <v>37</v>
      </c>
    </row>
    <row r="70" spans="1:8" s="10" customFormat="1" ht="15.75" customHeight="1" x14ac:dyDescent="0.25">
      <c r="A70" s="66"/>
      <c r="B70" s="59"/>
      <c r="C70" s="59"/>
      <c r="D70" s="59"/>
      <c r="E70" s="59"/>
      <c r="F70" s="14" t="s">
        <v>5</v>
      </c>
      <c r="G70" s="47">
        <v>0</v>
      </c>
      <c r="H70" s="59"/>
    </row>
    <row r="71" spans="1:8" s="10" customFormat="1" x14ac:dyDescent="0.25">
      <c r="A71" s="66"/>
      <c r="B71" s="59"/>
      <c r="C71" s="59"/>
      <c r="D71" s="59"/>
      <c r="E71" s="59"/>
      <c r="F71" s="9" t="s">
        <v>3</v>
      </c>
      <c r="G71" s="47">
        <v>0</v>
      </c>
      <c r="H71" s="59"/>
    </row>
    <row r="72" spans="1:8" s="10" customFormat="1" ht="30" x14ac:dyDescent="0.25">
      <c r="A72" s="66"/>
      <c r="B72" s="59"/>
      <c r="C72" s="59"/>
      <c r="D72" s="59"/>
      <c r="E72" s="59"/>
      <c r="F72" s="16" t="s">
        <v>24</v>
      </c>
      <c r="G72" s="47">
        <v>2400</v>
      </c>
      <c r="H72" s="59"/>
    </row>
    <row r="73" spans="1:8" s="10" customFormat="1" x14ac:dyDescent="0.25">
      <c r="A73" s="67"/>
      <c r="B73" s="60"/>
      <c r="C73" s="60"/>
      <c r="D73" s="60"/>
      <c r="E73" s="60"/>
      <c r="F73" s="9" t="s">
        <v>4</v>
      </c>
      <c r="G73" s="47">
        <v>0</v>
      </c>
      <c r="H73" s="60"/>
    </row>
    <row r="74" spans="1:8" s="10" customFormat="1" ht="30" customHeight="1" x14ac:dyDescent="0.25">
      <c r="A74" s="65" t="s">
        <v>38</v>
      </c>
      <c r="B74" s="58" t="s">
        <v>60</v>
      </c>
      <c r="C74" s="58" t="str">
        <f>'2022'!$C$6</f>
        <v>Начальник управления по вопросам жизнеобеспечения 
Семиглазов И.Н.</v>
      </c>
      <c r="D74" s="61"/>
      <c r="E74" s="61"/>
      <c r="F74" s="14" t="s">
        <v>6</v>
      </c>
      <c r="G74" s="47">
        <f>SUM(G75:G78)</f>
        <v>0</v>
      </c>
      <c r="H74" s="58" t="s">
        <v>52</v>
      </c>
    </row>
    <row r="75" spans="1:8" s="10" customFormat="1" ht="15.75" customHeight="1" x14ac:dyDescent="0.25">
      <c r="A75" s="66"/>
      <c r="B75" s="59"/>
      <c r="C75" s="59"/>
      <c r="D75" s="59"/>
      <c r="E75" s="59"/>
      <c r="F75" s="14" t="s">
        <v>5</v>
      </c>
      <c r="G75" s="47">
        <v>0</v>
      </c>
      <c r="H75" s="59"/>
    </row>
    <row r="76" spans="1:8" s="10" customFormat="1" x14ac:dyDescent="0.25">
      <c r="A76" s="66"/>
      <c r="B76" s="59"/>
      <c r="C76" s="59"/>
      <c r="D76" s="59"/>
      <c r="E76" s="59"/>
      <c r="F76" s="9" t="s">
        <v>3</v>
      </c>
      <c r="G76" s="47">
        <v>0</v>
      </c>
      <c r="H76" s="59"/>
    </row>
    <row r="77" spans="1:8" s="10" customFormat="1" ht="30" x14ac:dyDescent="0.25">
      <c r="A77" s="66"/>
      <c r="B77" s="59"/>
      <c r="C77" s="59"/>
      <c r="D77" s="59"/>
      <c r="E77" s="59"/>
      <c r="F77" s="16" t="s">
        <v>24</v>
      </c>
      <c r="G77" s="47">
        <v>0</v>
      </c>
      <c r="H77" s="59"/>
    </row>
    <row r="78" spans="1:8" s="10" customFormat="1" x14ac:dyDescent="0.25">
      <c r="A78" s="67"/>
      <c r="B78" s="60"/>
      <c r="C78" s="60"/>
      <c r="D78" s="60"/>
      <c r="E78" s="60"/>
      <c r="F78" s="9" t="s">
        <v>4</v>
      </c>
      <c r="G78" s="47">
        <v>0</v>
      </c>
      <c r="H78" s="60"/>
    </row>
    <row r="81" spans="3:5" x14ac:dyDescent="0.25">
      <c r="C81" s="82" t="s">
        <v>116</v>
      </c>
      <c r="D81" s="82"/>
      <c r="E81" s="82"/>
    </row>
  </sheetData>
  <mergeCells count="98">
    <mergeCell ref="C81:E81"/>
    <mergeCell ref="H2:H3"/>
    <mergeCell ref="A4:A8"/>
    <mergeCell ref="B4:B8"/>
    <mergeCell ref="C4:C8"/>
    <mergeCell ref="D4:D8"/>
    <mergeCell ref="E4:E8"/>
    <mergeCell ref="H4:H8"/>
    <mergeCell ref="A2:A3"/>
    <mergeCell ref="B2:B3"/>
    <mergeCell ref="C2:C3"/>
    <mergeCell ref="D2:E2"/>
    <mergeCell ref="F2:F3"/>
    <mergeCell ref="G2:G3"/>
    <mergeCell ref="H14:H18"/>
    <mergeCell ref="A9:A13"/>
    <mergeCell ref="B9:B13"/>
    <mergeCell ref="C9:C13"/>
    <mergeCell ref="D9:D13"/>
    <mergeCell ref="E9:E13"/>
    <mergeCell ref="H9:H13"/>
    <mergeCell ref="A14:A18"/>
    <mergeCell ref="B14:B18"/>
    <mergeCell ref="C14:C18"/>
    <mergeCell ref="D14:D18"/>
    <mergeCell ref="E14:E18"/>
    <mergeCell ref="H24:H28"/>
    <mergeCell ref="A19:A23"/>
    <mergeCell ref="B19:B23"/>
    <mergeCell ref="C19:C23"/>
    <mergeCell ref="D19:D23"/>
    <mergeCell ref="E19:E23"/>
    <mergeCell ref="H19:H23"/>
    <mergeCell ref="A24:A28"/>
    <mergeCell ref="B24:B28"/>
    <mergeCell ref="C24:C28"/>
    <mergeCell ref="D24:D28"/>
    <mergeCell ref="E24:E28"/>
    <mergeCell ref="H34:H38"/>
    <mergeCell ref="A29:A33"/>
    <mergeCell ref="B29:B33"/>
    <mergeCell ref="C29:C33"/>
    <mergeCell ref="D29:D33"/>
    <mergeCell ref="E29:E33"/>
    <mergeCell ref="H29:H33"/>
    <mergeCell ref="A34:A38"/>
    <mergeCell ref="B34:B38"/>
    <mergeCell ref="C34:C38"/>
    <mergeCell ref="D34:D38"/>
    <mergeCell ref="E34:E38"/>
    <mergeCell ref="H44:H48"/>
    <mergeCell ref="A39:A43"/>
    <mergeCell ref="B39:B43"/>
    <mergeCell ref="C39:C43"/>
    <mergeCell ref="D39:D43"/>
    <mergeCell ref="E39:E43"/>
    <mergeCell ref="H39:H43"/>
    <mergeCell ref="A44:A48"/>
    <mergeCell ref="B44:B48"/>
    <mergeCell ref="C44:C48"/>
    <mergeCell ref="D44:D48"/>
    <mergeCell ref="E44:E48"/>
    <mergeCell ref="H54:H58"/>
    <mergeCell ref="A49:A53"/>
    <mergeCell ref="B49:B53"/>
    <mergeCell ref="C49:C53"/>
    <mergeCell ref="D49:D53"/>
    <mergeCell ref="E49:E53"/>
    <mergeCell ref="H49:H53"/>
    <mergeCell ref="A54:A58"/>
    <mergeCell ref="B54:B58"/>
    <mergeCell ref="C54:C58"/>
    <mergeCell ref="D54:D58"/>
    <mergeCell ref="E54:E58"/>
    <mergeCell ref="H64:H68"/>
    <mergeCell ref="A59:A63"/>
    <mergeCell ref="B59:B63"/>
    <mergeCell ref="C59:C63"/>
    <mergeCell ref="D59:D63"/>
    <mergeCell ref="E59:E63"/>
    <mergeCell ref="H59:H63"/>
    <mergeCell ref="A64:A68"/>
    <mergeCell ref="B64:B68"/>
    <mergeCell ref="C64:C68"/>
    <mergeCell ref="D64:D68"/>
    <mergeCell ref="E64:E68"/>
    <mergeCell ref="H74:H78"/>
    <mergeCell ref="A69:A73"/>
    <mergeCell ref="B69:B73"/>
    <mergeCell ref="C69:C73"/>
    <mergeCell ref="D69:D73"/>
    <mergeCell ref="E69:E73"/>
    <mergeCell ref="H69:H73"/>
    <mergeCell ref="A74:A78"/>
    <mergeCell ref="B74:B78"/>
    <mergeCell ref="C74:C78"/>
    <mergeCell ref="D74:D78"/>
    <mergeCell ref="E74:E78"/>
  </mergeCells>
  <pageMargins left="0.7" right="0.7" top="0.75" bottom="0.75" header="0.3" footer="0.3"/>
  <pageSetup paperSize="9" scale="59" fitToHeight="0" orientation="landscape" r:id="rId1"/>
  <rowBreaks count="1" manualBreakCount="1">
    <brk id="37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1"/>
  <sheetViews>
    <sheetView view="pageBreakPreview" topLeftCell="A16" zoomScale="60" zoomScaleNormal="80" workbookViewId="0">
      <selection activeCell="G38" sqref="G38"/>
    </sheetView>
  </sheetViews>
  <sheetFormatPr defaultRowHeight="15" x14ac:dyDescent="0.25"/>
  <cols>
    <col min="1" max="1" width="11" customWidth="1"/>
    <col min="2" max="2" width="64.85546875" customWidth="1"/>
    <col min="3" max="3" width="31.42578125" customWidth="1"/>
    <col min="4" max="5" width="11.7109375" customWidth="1"/>
    <col min="6" max="6" width="27" customWidth="1"/>
    <col min="7" max="7" width="12.140625" customWidth="1"/>
    <col min="8" max="8" width="50.140625" customWidth="1"/>
  </cols>
  <sheetData>
    <row r="2" spans="1:8" ht="25.5" customHeight="1" x14ac:dyDescent="0.25">
      <c r="A2" s="74" t="s">
        <v>0</v>
      </c>
      <c r="B2" s="75" t="s">
        <v>11</v>
      </c>
      <c r="C2" s="75" t="s">
        <v>12</v>
      </c>
      <c r="D2" s="76" t="s">
        <v>1</v>
      </c>
      <c r="E2" s="76"/>
      <c r="F2" s="75" t="s">
        <v>9</v>
      </c>
      <c r="G2" s="75" t="s">
        <v>68</v>
      </c>
      <c r="H2" s="75" t="s">
        <v>10</v>
      </c>
    </row>
    <row r="3" spans="1:8" ht="79.5" customHeight="1" x14ac:dyDescent="0.25">
      <c r="A3" s="74"/>
      <c r="B3" s="75"/>
      <c r="C3" s="75"/>
      <c r="D3" s="17" t="s">
        <v>7</v>
      </c>
      <c r="E3" s="17" t="s">
        <v>8</v>
      </c>
      <c r="F3" s="75"/>
      <c r="G3" s="75"/>
      <c r="H3" s="75"/>
    </row>
    <row r="4" spans="1:8" s="10" customFormat="1" ht="30" customHeight="1" x14ac:dyDescent="0.25">
      <c r="A4" s="70"/>
      <c r="B4" s="58" t="s">
        <v>55</v>
      </c>
      <c r="C4" s="58" t="str">
        <f>'2022'!$C$6</f>
        <v>Начальник управления по вопросам жизнеобеспечения 
Семиглазов И.Н.</v>
      </c>
      <c r="D4" s="71"/>
      <c r="E4" s="61"/>
      <c r="F4" s="14" t="s">
        <v>6</v>
      </c>
      <c r="G4" s="25">
        <f>SUM(G5,G6:G8)</f>
        <v>60744.2</v>
      </c>
      <c r="H4" s="58" t="s">
        <v>2</v>
      </c>
    </row>
    <row r="5" spans="1:8" s="10" customFormat="1" x14ac:dyDescent="0.25">
      <c r="A5" s="59"/>
      <c r="B5" s="59"/>
      <c r="C5" s="59"/>
      <c r="D5" s="72"/>
      <c r="E5" s="59"/>
      <c r="F5" s="14" t="s">
        <v>5</v>
      </c>
      <c r="G5" s="26">
        <f>SUM(G10,G50,G65,G70,G75)</f>
        <v>0</v>
      </c>
      <c r="H5" s="59"/>
    </row>
    <row r="6" spans="1:8" s="10" customFormat="1" x14ac:dyDescent="0.25">
      <c r="A6" s="59"/>
      <c r="B6" s="59"/>
      <c r="C6" s="59"/>
      <c r="D6" s="72"/>
      <c r="E6" s="59"/>
      <c r="F6" s="9" t="s">
        <v>3</v>
      </c>
      <c r="G6" s="26">
        <f>SUM(G11,G51,G66,G71,G76)</f>
        <v>45906</v>
      </c>
      <c r="H6" s="59"/>
    </row>
    <row r="7" spans="1:8" s="10" customFormat="1" ht="30" x14ac:dyDescent="0.25">
      <c r="A7" s="59"/>
      <c r="B7" s="59"/>
      <c r="C7" s="59"/>
      <c r="D7" s="72"/>
      <c r="E7" s="59"/>
      <c r="F7" s="16" t="s">
        <v>24</v>
      </c>
      <c r="G7" s="26">
        <f>SUM(G12,G52,G67,G72,G77)</f>
        <v>14836.7</v>
      </c>
      <c r="H7" s="59"/>
    </row>
    <row r="8" spans="1:8" s="10" customFormat="1" x14ac:dyDescent="0.25">
      <c r="A8" s="60"/>
      <c r="B8" s="60"/>
      <c r="C8" s="60"/>
      <c r="D8" s="73"/>
      <c r="E8" s="60"/>
      <c r="F8" s="9" t="s">
        <v>4</v>
      </c>
      <c r="G8" s="26">
        <f>SUM(G13,G53,G68,G73,G78)</f>
        <v>1.5</v>
      </c>
      <c r="H8" s="60"/>
    </row>
    <row r="9" spans="1:8" s="10" customFormat="1" ht="30" customHeight="1" x14ac:dyDescent="0.25">
      <c r="A9" s="65" t="s">
        <v>13</v>
      </c>
      <c r="B9" s="58" t="s">
        <v>186</v>
      </c>
      <c r="C9" s="58" t="str">
        <f>'2022'!$C$6</f>
        <v>Начальник управления по вопросам жизнеобеспечения 
Семиглазов И.Н.</v>
      </c>
      <c r="D9" s="61"/>
      <c r="E9" s="61"/>
      <c r="F9" s="14" t="s">
        <v>6</v>
      </c>
      <c r="G9" s="23">
        <f>SUM(G10:G13)</f>
        <v>56842.7</v>
      </c>
      <c r="H9" s="58" t="s">
        <v>14</v>
      </c>
    </row>
    <row r="10" spans="1:8" s="10" customFormat="1" ht="14.25" customHeight="1" x14ac:dyDescent="0.25">
      <c r="A10" s="66"/>
      <c r="B10" s="59"/>
      <c r="C10" s="59"/>
      <c r="D10" s="59"/>
      <c r="E10" s="59"/>
      <c r="F10" s="14" t="s">
        <v>5</v>
      </c>
      <c r="G10" s="24">
        <f>SUM(G15,G35,G45)</f>
        <v>0</v>
      </c>
      <c r="H10" s="59"/>
    </row>
    <row r="11" spans="1:8" s="10" customFormat="1" x14ac:dyDescent="0.25">
      <c r="A11" s="66"/>
      <c r="B11" s="59"/>
      <c r="C11" s="59"/>
      <c r="D11" s="59"/>
      <c r="E11" s="59"/>
      <c r="F11" s="9" t="s">
        <v>3</v>
      </c>
      <c r="G11" s="24">
        <f>SUM(G16,G36,G46)</f>
        <v>45906</v>
      </c>
      <c r="H11" s="59"/>
    </row>
    <row r="12" spans="1:8" s="10" customFormat="1" ht="30" x14ac:dyDescent="0.25">
      <c r="A12" s="66"/>
      <c r="B12" s="59"/>
      <c r="C12" s="59"/>
      <c r="D12" s="59"/>
      <c r="E12" s="59"/>
      <c r="F12" s="16" t="s">
        <v>24</v>
      </c>
      <c r="G12" s="24">
        <f>SUM(G17,G37,G47)</f>
        <v>10936.7</v>
      </c>
      <c r="H12" s="59"/>
    </row>
    <row r="13" spans="1:8" s="10" customFormat="1" x14ac:dyDescent="0.25">
      <c r="A13" s="67"/>
      <c r="B13" s="60"/>
      <c r="C13" s="60"/>
      <c r="D13" s="60"/>
      <c r="E13" s="60"/>
      <c r="F13" s="9" t="s">
        <v>4</v>
      </c>
      <c r="G13" s="24">
        <f t="shared" ref="G13" si="0">SUM(G18,G38,G48)</f>
        <v>0</v>
      </c>
      <c r="H13" s="60"/>
    </row>
    <row r="14" spans="1:8" s="10" customFormat="1" ht="30" customHeight="1" x14ac:dyDescent="0.25">
      <c r="A14" s="65" t="s">
        <v>16</v>
      </c>
      <c r="B14" s="62" t="s">
        <v>15</v>
      </c>
      <c r="C14" s="58" t="str">
        <f>'2022'!$C$6</f>
        <v>Начальник управления по вопросам жизнеобеспечения 
Семиглазов И.Н.</v>
      </c>
      <c r="D14" s="61"/>
      <c r="E14" s="61"/>
      <c r="F14" s="14" t="s">
        <v>6</v>
      </c>
      <c r="G14" s="23">
        <f>SUM(G15:G18)</f>
        <v>47365</v>
      </c>
      <c r="H14" s="58" t="s">
        <v>14</v>
      </c>
    </row>
    <row r="15" spans="1:8" s="10" customFormat="1" ht="16.5" customHeight="1" x14ac:dyDescent="0.25">
      <c r="A15" s="66"/>
      <c r="B15" s="63"/>
      <c r="C15" s="59"/>
      <c r="D15" s="59"/>
      <c r="E15" s="59"/>
      <c r="F15" s="14" t="s">
        <v>5</v>
      </c>
      <c r="G15" s="24">
        <f>SUM(G20,G25,G30)</f>
        <v>0</v>
      </c>
      <c r="H15" s="59"/>
    </row>
    <row r="16" spans="1:8" s="10" customFormat="1" x14ac:dyDescent="0.25">
      <c r="A16" s="66"/>
      <c r="B16" s="63"/>
      <c r="C16" s="59"/>
      <c r="D16" s="59"/>
      <c r="E16" s="59"/>
      <c r="F16" s="9" t="s">
        <v>3</v>
      </c>
      <c r="G16" s="24">
        <f t="shared" ref="G16:G18" si="1">SUM(G21,G26,G31)</f>
        <v>45906</v>
      </c>
      <c r="H16" s="59"/>
    </row>
    <row r="17" spans="1:8" s="10" customFormat="1" ht="30" x14ac:dyDescent="0.25">
      <c r="A17" s="66"/>
      <c r="B17" s="63"/>
      <c r="C17" s="59"/>
      <c r="D17" s="59"/>
      <c r="E17" s="59"/>
      <c r="F17" s="16" t="s">
        <v>24</v>
      </c>
      <c r="G17" s="24">
        <f t="shared" si="1"/>
        <v>1459</v>
      </c>
      <c r="H17" s="59"/>
    </row>
    <row r="18" spans="1:8" s="10" customFormat="1" x14ac:dyDescent="0.25">
      <c r="A18" s="67"/>
      <c r="B18" s="64"/>
      <c r="C18" s="60"/>
      <c r="D18" s="60"/>
      <c r="E18" s="60"/>
      <c r="F18" s="9" t="s">
        <v>4</v>
      </c>
      <c r="G18" s="24">
        <f t="shared" si="1"/>
        <v>0</v>
      </c>
      <c r="H18" s="60"/>
    </row>
    <row r="19" spans="1:8" s="10" customFormat="1" ht="30" customHeight="1" x14ac:dyDescent="0.25">
      <c r="A19" s="65" t="s">
        <v>17</v>
      </c>
      <c r="B19" s="58" t="s">
        <v>15</v>
      </c>
      <c r="C19" s="58" t="str">
        <f>'2022'!$C$6</f>
        <v>Начальник управления по вопросам жизнеобеспечения 
Семиглазов И.Н.</v>
      </c>
      <c r="D19" s="61"/>
      <c r="E19" s="61"/>
      <c r="F19" s="14" t="s">
        <v>6</v>
      </c>
      <c r="G19" s="23">
        <f>SUM(G20:G23)</f>
        <v>46365</v>
      </c>
      <c r="H19" s="58" t="s">
        <v>14</v>
      </c>
    </row>
    <row r="20" spans="1:8" s="10" customFormat="1" ht="15" customHeight="1" x14ac:dyDescent="0.25">
      <c r="A20" s="66"/>
      <c r="B20" s="59"/>
      <c r="C20" s="59"/>
      <c r="D20" s="59"/>
      <c r="E20" s="59"/>
      <c r="F20" s="14" t="s">
        <v>5</v>
      </c>
      <c r="G20" s="24">
        <v>0</v>
      </c>
      <c r="H20" s="59"/>
    </row>
    <row r="21" spans="1:8" s="10" customFormat="1" x14ac:dyDescent="0.25">
      <c r="A21" s="66"/>
      <c r="B21" s="59"/>
      <c r="C21" s="59"/>
      <c r="D21" s="59"/>
      <c r="E21" s="59"/>
      <c r="F21" s="9" t="s">
        <v>3</v>
      </c>
      <c r="G21" s="24">
        <v>45906</v>
      </c>
      <c r="H21" s="59"/>
    </row>
    <row r="22" spans="1:8" s="10" customFormat="1" ht="30" x14ac:dyDescent="0.25">
      <c r="A22" s="66"/>
      <c r="B22" s="59"/>
      <c r="C22" s="59"/>
      <c r="D22" s="59"/>
      <c r="E22" s="59"/>
      <c r="F22" s="16" t="s">
        <v>24</v>
      </c>
      <c r="G22" s="24">
        <v>459</v>
      </c>
      <c r="H22" s="59"/>
    </row>
    <row r="23" spans="1:8" s="10" customFormat="1" x14ac:dyDescent="0.25">
      <c r="A23" s="67"/>
      <c r="B23" s="60"/>
      <c r="C23" s="60"/>
      <c r="D23" s="60"/>
      <c r="E23" s="60"/>
      <c r="F23" s="9" t="s">
        <v>4</v>
      </c>
      <c r="G23" s="24">
        <v>0</v>
      </c>
      <c r="H23" s="60"/>
    </row>
    <row r="24" spans="1:8" s="10" customFormat="1" ht="30" customHeight="1" x14ac:dyDescent="0.25">
      <c r="A24" s="65" t="s">
        <v>20</v>
      </c>
      <c r="B24" s="58" t="s">
        <v>18</v>
      </c>
      <c r="C24" s="58" t="str">
        <f>'2022'!$C$6</f>
        <v>Начальник управления по вопросам жизнеобеспечения 
Семиглазов И.Н.</v>
      </c>
      <c r="D24" s="61"/>
      <c r="E24" s="61"/>
      <c r="F24" s="14" t="s">
        <v>6</v>
      </c>
      <c r="G24" s="23">
        <f>SUM(G25:G28)</f>
        <v>1000</v>
      </c>
      <c r="H24" s="58" t="s">
        <v>19</v>
      </c>
    </row>
    <row r="25" spans="1:8" s="10" customFormat="1" ht="15" customHeight="1" x14ac:dyDescent="0.25">
      <c r="A25" s="66"/>
      <c r="B25" s="59"/>
      <c r="C25" s="59"/>
      <c r="D25" s="59"/>
      <c r="E25" s="59"/>
      <c r="F25" s="14" t="s">
        <v>5</v>
      </c>
      <c r="G25" s="24">
        <v>0</v>
      </c>
      <c r="H25" s="59"/>
    </row>
    <row r="26" spans="1:8" s="10" customFormat="1" x14ac:dyDescent="0.25">
      <c r="A26" s="66"/>
      <c r="B26" s="59"/>
      <c r="C26" s="59"/>
      <c r="D26" s="59"/>
      <c r="E26" s="59"/>
      <c r="F26" s="9" t="s">
        <v>3</v>
      </c>
      <c r="G26" s="24">
        <v>0</v>
      </c>
      <c r="H26" s="59"/>
    </row>
    <row r="27" spans="1:8" s="10" customFormat="1" x14ac:dyDescent="0.25">
      <c r="A27" s="66"/>
      <c r="B27" s="59"/>
      <c r="C27" s="59"/>
      <c r="D27" s="59"/>
      <c r="E27" s="59"/>
      <c r="F27" s="9" t="s">
        <v>50</v>
      </c>
      <c r="G27" s="24">
        <v>1000</v>
      </c>
      <c r="H27" s="59"/>
    </row>
    <row r="28" spans="1:8" s="10" customFormat="1" x14ac:dyDescent="0.25">
      <c r="A28" s="67"/>
      <c r="B28" s="60"/>
      <c r="C28" s="60"/>
      <c r="D28" s="60"/>
      <c r="E28" s="60"/>
      <c r="F28" s="9" t="s">
        <v>4</v>
      </c>
      <c r="G28" s="24">
        <v>0</v>
      </c>
      <c r="H28" s="60"/>
    </row>
    <row r="29" spans="1:8" s="10" customFormat="1" ht="30" customHeight="1" x14ac:dyDescent="0.25">
      <c r="A29" s="65" t="s">
        <v>23</v>
      </c>
      <c r="B29" s="58" t="s">
        <v>22</v>
      </c>
      <c r="C29" s="58" t="str">
        <f>'2022'!$C$6</f>
        <v>Начальник управления по вопросам жизнеобеспечения 
Семиглазов И.Н.</v>
      </c>
      <c r="D29" s="61"/>
      <c r="E29" s="61"/>
      <c r="F29" s="14" t="s">
        <v>6</v>
      </c>
      <c r="G29" s="23">
        <f>SUM(G30:G33)</f>
        <v>0</v>
      </c>
      <c r="H29" s="58" t="s">
        <v>14</v>
      </c>
    </row>
    <row r="30" spans="1:8" s="10" customFormat="1" ht="16.5" customHeight="1" x14ac:dyDescent="0.25">
      <c r="A30" s="66"/>
      <c r="B30" s="59"/>
      <c r="C30" s="59"/>
      <c r="D30" s="59"/>
      <c r="E30" s="59"/>
      <c r="F30" s="14" t="s">
        <v>5</v>
      </c>
      <c r="G30" s="24">
        <v>0</v>
      </c>
      <c r="H30" s="59"/>
    </row>
    <row r="31" spans="1:8" s="10" customFormat="1" x14ac:dyDescent="0.25">
      <c r="A31" s="66"/>
      <c r="B31" s="59"/>
      <c r="C31" s="59"/>
      <c r="D31" s="59"/>
      <c r="E31" s="59"/>
      <c r="F31" s="9" t="s">
        <v>3</v>
      </c>
      <c r="G31" s="24">
        <v>0</v>
      </c>
      <c r="H31" s="59"/>
    </row>
    <row r="32" spans="1:8" s="10" customFormat="1" ht="30" x14ac:dyDescent="0.25">
      <c r="A32" s="66"/>
      <c r="B32" s="59"/>
      <c r="C32" s="59"/>
      <c r="D32" s="59"/>
      <c r="E32" s="59"/>
      <c r="F32" s="16" t="s">
        <v>24</v>
      </c>
      <c r="G32" s="24">
        <v>0</v>
      </c>
      <c r="H32" s="59"/>
    </row>
    <row r="33" spans="1:8" s="10" customFormat="1" x14ac:dyDescent="0.25">
      <c r="A33" s="67"/>
      <c r="B33" s="60"/>
      <c r="C33" s="60"/>
      <c r="D33" s="60"/>
      <c r="E33" s="60"/>
      <c r="F33" s="9" t="s">
        <v>4</v>
      </c>
      <c r="G33" s="24">
        <v>0</v>
      </c>
      <c r="H33" s="60"/>
    </row>
    <row r="34" spans="1:8" s="10" customFormat="1" ht="30" customHeight="1" x14ac:dyDescent="0.25">
      <c r="A34" s="65" t="s">
        <v>27</v>
      </c>
      <c r="B34" s="58" t="s">
        <v>26</v>
      </c>
      <c r="C34" s="58" t="str">
        <f>'2022'!$C$6</f>
        <v>Начальник управления по вопросам жизнеобеспечения 
Семиглазов И.Н.</v>
      </c>
      <c r="D34" s="61"/>
      <c r="E34" s="61"/>
      <c r="F34" s="14" t="s">
        <v>6</v>
      </c>
      <c r="G34" s="23">
        <f>SUM(G35:G38)</f>
        <v>1100</v>
      </c>
      <c r="H34" s="58" t="s">
        <v>28</v>
      </c>
    </row>
    <row r="35" spans="1:8" s="10" customFormat="1" ht="15" customHeight="1" x14ac:dyDescent="0.25">
      <c r="A35" s="66"/>
      <c r="B35" s="59"/>
      <c r="C35" s="59"/>
      <c r="D35" s="59"/>
      <c r="E35" s="59"/>
      <c r="F35" s="14" t="s">
        <v>5</v>
      </c>
      <c r="G35" s="24">
        <f>SUM(G40)</f>
        <v>0</v>
      </c>
      <c r="H35" s="59"/>
    </row>
    <row r="36" spans="1:8" s="10" customFormat="1" x14ac:dyDescent="0.25">
      <c r="A36" s="66"/>
      <c r="B36" s="59"/>
      <c r="C36" s="59"/>
      <c r="D36" s="59"/>
      <c r="E36" s="59"/>
      <c r="F36" s="9" t="s">
        <v>3</v>
      </c>
      <c r="G36" s="24">
        <f>SUM(G41)</f>
        <v>0</v>
      </c>
      <c r="H36" s="59"/>
    </row>
    <row r="37" spans="1:8" s="10" customFormat="1" ht="30" x14ac:dyDescent="0.25">
      <c r="A37" s="66"/>
      <c r="B37" s="59"/>
      <c r="C37" s="59"/>
      <c r="D37" s="59"/>
      <c r="E37" s="59"/>
      <c r="F37" s="16" t="s">
        <v>24</v>
      </c>
      <c r="G37" s="24">
        <v>1100</v>
      </c>
      <c r="H37" s="59"/>
    </row>
    <row r="38" spans="1:8" s="10" customFormat="1" x14ac:dyDescent="0.25">
      <c r="A38" s="67"/>
      <c r="B38" s="60"/>
      <c r="C38" s="60"/>
      <c r="D38" s="60"/>
      <c r="E38" s="60"/>
      <c r="F38" s="9" t="s">
        <v>4</v>
      </c>
      <c r="G38" s="24">
        <f>SUM(G43)</f>
        <v>0</v>
      </c>
      <c r="H38" s="60"/>
    </row>
    <row r="39" spans="1:8" s="10" customFormat="1" ht="30" customHeight="1" x14ac:dyDescent="0.25">
      <c r="A39" s="65" t="s">
        <v>29</v>
      </c>
      <c r="B39" s="58" t="s">
        <v>70</v>
      </c>
      <c r="C39" s="58" t="str">
        <f>'2022'!$C$6</f>
        <v>Начальник управления по вопросам жизнеобеспечения 
Семиглазов И.Н.</v>
      </c>
      <c r="D39" s="61"/>
      <c r="E39" s="61"/>
      <c r="F39" s="14" t="s">
        <v>6</v>
      </c>
      <c r="G39" s="23">
        <f>SUM(G40:G43)</f>
        <v>0</v>
      </c>
      <c r="H39" s="58" t="s">
        <v>28</v>
      </c>
    </row>
    <row r="40" spans="1:8" s="10" customFormat="1" ht="16.5" customHeight="1" x14ac:dyDescent="0.25">
      <c r="A40" s="66"/>
      <c r="B40" s="59"/>
      <c r="C40" s="59"/>
      <c r="D40" s="59"/>
      <c r="E40" s="59"/>
      <c r="F40" s="14" t="s">
        <v>5</v>
      </c>
      <c r="G40" s="24">
        <v>0</v>
      </c>
      <c r="H40" s="59"/>
    </row>
    <row r="41" spans="1:8" s="10" customFormat="1" x14ac:dyDescent="0.25">
      <c r="A41" s="66"/>
      <c r="B41" s="59"/>
      <c r="C41" s="59"/>
      <c r="D41" s="59"/>
      <c r="E41" s="59"/>
      <c r="F41" s="9" t="s">
        <v>3</v>
      </c>
      <c r="G41" s="24">
        <v>0</v>
      </c>
      <c r="H41" s="59"/>
    </row>
    <row r="42" spans="1:8" s="10" customFormat="1" ht="30" x14ac:dyDescent="0.25">
      <c r="A42" s="66"/>
      <c r="B42" s="59"/>
      <c r="C42" s="59"/>
      <c r="D42" s="59"/>
      <c r="E42" s="59"/>
      <c r="F42" s="16" t="s">
        <v>24</v>
      </c>
      <c r="G42" s="24">
        <v>0</v>
      </c>
      <c r="H42" s="59"/>
    </row>
    <row r="43" spans="1:8" s="10" customFormat="1" x14ac:dyDescent="0.25">
      <c r="A43" s="67"/>
      <c r="B43" s="60"/>
      <c r="C43" s="60"/>
      <c r="D43" s="60"/>
      <c r="E43" s="60"/>
      <c r="F43" s="9" t="s">
        <v>4</v>
      </c>
      <c r="G43" s="24">
        <v>0</v>
      </c>
      <c r="H43" s="60"/>
    </row>
    <row r="44" spans="1:8" s="10" customFormat="1" ht="30" customHeight="1" x14ac:dyDescent="0.25">
      <c r="A44" s="65" t="s">
        <v>58</v>
      </c>
      <c r="B44" s="62" t="s">
        <v>184</v>
      </c>
      <c r="C44" s="62" t="str">
        <f>'2022'!$C$6</f>
        <v>Начальник управления по вопросам жизнеобеспечения 
Семиглазов И.Н.</v>
      </c>
      <c r="D44" s="61"/>
      <c r="E44" s="61"/>
      <c r="F44" s="54" t="s">
        <v>6</v>
      </c>
      <c r="G44" s="47">
        <f>SUM(G45:G48)</f>
        <v>8377.7000000000007</v>
      </c>
      <c r="H44" s="58" t="s">
        <v>14</v>
      </c>
    </row>
    <row r="45" spans="1:8" s="10" customFormat="1" x14ac:dyDescent="0.25">
      <c r="A45" s="85"/>
      <c r="B45" s="63"/>
      <c r="C45" s="63"/>
      <c r="D45" s="59"/>
      <c r="E45" s="59"/>
      <c r="F45" s="54" t="s">
        <v>5</v>
      </c>
      <c r="G45" s="47">
        <v>0</v>
      </c>
      <c r="H45" s="59"/>
    </row>
    <row r="46" spans="1:8" s="10" customFormat="1" x14ac:dyDescent="0.25">
      <c r="A46" s="85"/>
      <c r="B46" s="63"/>
      <c r="C46" s="63"/>
      <c r="D46" s="59"/>
      <c r="E46" s="59"/>
      <c r="F46" s="18" t="s">
        <v>3</v>
      </c>
      <c r="G46" s="47">
        <v>0</v>
      </c>
      <c r="H46" s="59"/>
    </row>
    <row r="47" spans="1:8" s="10" customFormat="1" ht="30" x14ac:dyDescent="0.25">
      <c r="A47" s="85"/>
      <c r="B47" s="63"/>
      <c r="C47" s="63"/>
      <c r="D47" s="59"/>
      <c r="E47" s="59"/>
      <c r="F47" s="16" t="s">
        <v>24</v>
      </c>
      <c r="G47" s="47">
        <v>8377.7000000000007</v>
      </c>
      <c r="H47" s="59"/>
    </row>
    <row r="48" spans="1:8" s="10" customFormat="1" x14ac:dyDescent="0.25">
      <c r="A48" s="86"/>
      <c r="B48" s="64"/>
      <c r="C48" s="64"/>
      <c r="D48" s="60"/>
      <c r="E48" s="60"/>
      <c r="F48" s="18" t="s">
        <v>4</v>
      </c>
      <c r="G48" s="47">
        <v>0</v>
      </c>
      <c r="H48" s="60"/>
    </row>
    <row r="49" spans="1:8" s="10" customFormat="1" ht="30" customHeight="1" x14ac:dyDescent="0.25">
      <c r="A49" s="65" t="s">
        <v>30</v>
      </c>
      <c r="B49" s="58" t="s">
        <v>62</v>
      </c>
      <c r="C49" s="58" t="str">
        <f>'2022'!$C$6</f>
        <v>Начальник управления по вопросам жизнеобеспечения 
Семиглазов И.Н.</v>
      </c>
      <c r="D49" s="61"/>
      <c r="E49" s="61"/>
      <c r="F49" s="14" t="s">
        <v>6</v>
      </c>
      <c r="G49" s="23">
        <f>SUM(G50:G53)</f>
        <v>1501.5</v>
      </c>
      <c r="H49" s="58" t="s">
        <v>28</v>
      </c>
    </row>
    <row r="50" spans="1:8" s="10" customFormat="1" ht="15" customHeight="1" x14ac:dyDescent="0.25">
      <c r="A50" s="66"/>
      <c r="B50" s="59"/>
      <c r="C50" s="59"/>
      <c r="D50" s="59"/>
      <c r="E50" s="59"/>
      <c r="F50" s="14" t="s">
        <v>5</v>
      </c>
      <c r="G50" s="24">
        <f>SUM(G55,G60)</f>
        <v>0</v>
      </c>
      <c r="H50" s="59"/>
    </row>
    <row r="51" spans="1:8" s="10" customFormat="1" x14ac:dyDescent="0.25">
      <c r="A51" s="66"/>
      <c r="B51" s="59"/>
      <c r="C51" s="59"/>
      <c r="D51" s="59"/>
      <c r="E51" s="59"/>
      <c r="F51" s="9" t="s">
        <v>3</v>
      </c>
      <c r="G51" s="24">
        <f t="shared" ref="G51:G53" si="2">SUM(G56,G61)</f>
        <v>0</v>
      </c>
      <c r="H51" s="59"/>
    </row>
    <row r="52" spans="1:8" s="10" customFormat="1" ht="30" x14ac:dyDescent="0.25">
      <c r="A52" s="66"/>
      <c r="B52" s="59"/>
      <c r="C52" s="59"/>
      <c r="D52" s="59"/>
      <c r="E52" s="59"/>
      <c r="F52" s="16" t="s">
        <v>24</v>
      </c>
      <c r="G52" s="24">
        <f t="shared" si="2"/>
        <v>1500</v>
      </c>
      <c r="H52" s="59"/>
    </row>
    <row r="53" spans="1:8" s="10" customFormat="1" x14ac:dyDescent="0.25">
      <c r="A53" s="67"/>
      <c r="B53" s="60"/>
      <c r="C53" s="60"/>
      <c r="D53" s="60"/>
      <c r="E53" s="60"/>
      <c r="F53" s="9" t="s">
        <v>4</v>
      </c>
      <c r="G53" s="24">
        <f t="shared" si="2"/>
        <v>1.5</v>
      </c>
      <c r="H53" s="60"/>
    </row>
    <row r="54" spans="1:8" s="10" customFormat="1" ht="30" customHeight="1" x14ac:dyDescent="0.25">
      <c r="A54" s="65" t="s">
        <v>31</v>
      </c>
      <c r="B54" s="62" t="s">
        <v>59</v>
      </c>
      <c r="C54" s="58" t="str">
        <f>'2022'!$C$6</f>
        <v>Начальник управления по вопросам жизнеобеспечения 
Семиглазов И.Н.</v>
      </c>
      <c r="D54" s="61"/>
      <c r="E54" s="61"/>
      <c r="F54" s="14" t="s">
        <v>6</v>
      </c>
      <c r="G54" s="23">
        <f>SUM(G55:G58)</f>
        <v>1501.5</v>
      </c>
      <c r="H54" s="58" t="s">
        <v>53</v>
      </c>
    </row>
    <row r="55" spans="1:8" s="10" customFormat="1" ht="15.75" customHeight="1" x14ac:dyDescent="0.25">
      <c r="A55" s="66"/>
      <c r="B55" s="63"/>
      <c r="C55" s="59"/>
      <c r="D55" s="59"/>
      <c r="E55" s="59"/>
      <c r="F55" s="14" t="s">
        <v>5</v>
      </c>
      <c r="G55" s="24">
        <v>0</v>
      </c>
      <c r="H55" s="59"/>
    </row>
    <row r="56" spans="1:8" s="10" customFormat="1" x14ac:dyDescent="0.25">
      <c r="A56" s="66"/>
      <c r="B56" s="63"/>
      <c r="C56" s="59"/>
      <c r="D56" s="59"/>
      <c r="E56" s="59"/>
      <c r="F56" s="9" t="s">
        <v>3</v>
      </c>
      <c r="G56" s="24">
        <v>0</v>
      </c>
      <c r="H56" s="59"/>
    </row>
    <row r="57" spans="1:8" s="10" customFormat="1" ht="30" x14ac:dyDescent="0.25">
      <c r="A57" s="66"/>
      <c r="B57" s="63"/>
      <c r="C57" s="59"/>
      <c r="D57" s="59"/>
      <c r="E57" s="59"/>
      <c r="F57" s="16" t="s">
        <v>24</v>
      </c>
      <c r="G57" s="24">
        <v>1500</v>
      </c>
      <c r="H57" s="59"/>
    </row>
    <row r="58" spans="1:8" s="10" customFormat="1" x14ac:dyDescent="0.25">
      <c r="A58" s="67"/>
      <c r="B58" s="64"/>
      <c r="C58" s="60"/>
      <c r="D58" s="60"/>
      <c r="E58" s="60"/>
      <c r="F58" s="9" t="s">
        <v>4</v>
      </c>
      <c r="G58" s="24">
        <v>1.5</v>
      </c>
      <c r="H58" s="60"/>
    </row>
    <row r="59" spans="1:8" s="10" customFormat="1" ht="30" customHeight="1" x14ac:dyDescent="0.25">
      <c r="A59" s="65" t="s">
        <v>32</v>
      </c>
      <c r="B59" s="58" t="s">
        <v>61</v>
      </c>
      <c r="C59" s="58" t="str">
        <f>'2022'!$C$6</f>
        <v>Начальник управления по вопросам жизнеобеспечения 
Семиглазов И.Н.</v>
      </c>
      <c r="D59" s="61"/>
      <c r="E59" s="61"/>
      <c r="F59" s="14" t="s">
        <v>6</v>
      </c>
      <c r="G59" s="23">
        <f>SUM(G60:G63)</f>
        <v>0</v>
      </c>
      <c r="H59" s="58" t="s">
        <v>33</v>
      </c>
    </row>
    <row r="60" spans="1:8" s="10" customFormat="1" x14ac:dyDescent="0.25">
      <c r="A60" s="66"/>
      <c r="B60" s="59"/>
      <c r="C60" s="59"/>
      <c r="D60" s="59"/>
      <c r="E60" s="59"/>
      <c r="F60" s="14" t="s">
        <v>5</v>
      </c>
      <c r="G60" s="24">
        <v>0</v>
      </c>
      <c r="H60" s="59"/>
    </row>
    <row r="61" spans="1:8" s="10" customFormat="1" x14ac:dyDescent="0.25">
      <c r="A61" s="66"/>
      <c r="B61" s="59"/>
      <c r="C61" s="59"/>
      <c r="D61" s="59"/>
      <c r="E61" s="59"/>
      <c r="F61" s="9" t="s">
        <v>3</v>
      </c>
      <c r="G61" s="24">
        <v>0</v>
      </c>
      <c r="H61" s="59"/>
    </row>
    <row r="62" spans="1:8" s="10" customFormat="1" ht="30" x14ac:dyDescent="0.25">
      <c r="A62" s="66"/>
      <c r="B62" s="59"/>
      <c r="C62" s="59"/>
      <c r="D62" s="59"/>
      <c r="E62" s="59"/>
      <c r="F62" s="16" t="s">
        <v>24</v>
      </c>
      <c r="G62" s="24">
        <v>0</v>
      </c>
      <c r="H62" s="59"/>
    </row>
    <row r="63" spans="1:8" s="10" customFormat="1" x14ac:dyDescent="0.25">
      <c r="A63" s="67"/>
      <c r="B63" s="60"/>
      <c r="C63" s="60"/>
      <c r="D63" s="60"/>
      <c r="E63" s="60"/>
      <c r="F63" s="9" t="s">
        <v>4</v>
      </c>
      <c r="G63" s="24">
        <v>0</v>
      </c>
      <c r="H63" s="60"/>
    </row>
    <row r="64" spans="1:8" s="10" customFormat="1" ht="30" customHeight="1" x14ac:dyDescent="0.25">
      <c r="A64" s="65" t="s">
        <v>34</v>
      </c>
      <c r="B64" s="58" t="s">
        <v>35</v>
      </c>
      <c r="C64" s="58" t="str">
        <f>'2022'!$C$6</f>
        <v>Начальник управления по вопросам жизнеобеспечения 
Семиглазов И.Н.</v>
      </c>
      <c r="D64" s="61"/>
      <c r="E64" s="61"/>
      <c r="F64" s="14" t="s">
        <v>6</v>
      </c>
      <c r="G64" s="23">
        <f>SUM(G65:G68)</f>
        <v>0</v>
      </c>
      <c r="H64" s="58" t="s">
        <v>28</v>
      </c>
    </row>
    <row r="65" spans="1:8" s="10" customFormat="1" ht="14.25" customHeight="1" x14ac:dyDescent="0.25">
      <c r="A65" s="66"/>
      <c r="B65" s="59"/>
      <c r="C65" s="59"/>
      <c r="D65" s="59"/>
      <c r="E65" s="59"/>
      <c r="F65" s="14" t="s">
        <v>5</v>
      </c>
      <c r="G65" s="24">
        <v>0</v>
      </c>
      <c r="H65" s="59"/>
    </row>
    <row r="66" spans="1:8" s="10" customFormat="1" x14ac:dyDescent="0.25">
      <c r="A66" s="66"/>
      <c r="B66" s="59"/>
      <c r="C66" s="59"/>
      <c r="D66" s="59"/>
      <c r="E66" s="59"/>
      <c r="F66" s="9" t="s">
        <v>3</v>
      </c>
      <c r="G66" s="24">
        <v>0</v>
      </c>
      <c r="H66" s="59"/>
    </row>
    <row r="67" spans="1:8" s="10" customFormat="1" ht="30" x14ac:dyDescent="0.25">
      <c r="A67" s="66"/>
      <c r="B67" s="59"/>
      <c r="C67" s="59"/>
      <c r="D67" s="59"/>
      <c r="E67" s="59"/>
      <c r="F67" s="16" t="s">
        <v>24</v>
      </c>
      <c r="G67" s="24">
        <v>0</v>
      </c>
      <c r="H67" s="59"/>
    </row>
    <row r="68" spans="1:8" s="10" customFormat="1" x14ac:dyDescent="0.25">
      <c r="A68" s="67"/>
      <c r="B68" s="60"/>
      <c r="C68" s="60"/>
      <c r="D68" s="60"/>
      <c r="E68" s="60"/>
      <c r="F68" s="9" t="s">
        <v>4</v>
      </c>
      <c r="G68" s="24">
        <v>0</v>
      </c>
      <c r="H68" s="60"/>
    </row>
    <row r="69" spans="1:8" s="10" customFormat="1" ht="30" customHeight="1" x14ac:dyDescent="0.25">
      <c r="A69" s="65" t="s">
        <v>36</v>
      </c>
      <c r="B69" s="58" t="s">
        <v>120</v>
      </c>
      <c r="C69" s="58" t="str">
        <f>'2022'!$C$6</f>
        <v>Начальник управления по вопросам жизнеобеспечения 
Семиглазов И.Н.</v>
      </c>
      <c r="D69" s="61"/>
      <c r="E69" s="61"/>
      <c r="F69" s="14" t="s">
        <v>6</v>
      </c>
      <c r="G69" s="23">
        <f>SUM(G70:G73)</f>
        <v>2400</v>
      </c>
      <c r="H69" s="58" t="s">
        <v>37</v>
      </c>
    </row>
    <row r="70" spans="1:8" s="10" customFormat="1" ht="15.75" customHeight="1" x14ac:dyDescent="0.25">
      <c r="A70" s="66"/>
      <c r="B70" s="59"/>
      <c r="C70" s="59"/>
      <c r="D70" s="59"/>
      <c r="E70" s="59"/>
      <c r="F70" s="14" t="s">
        <v>5</v>
      </c>
      <c r="G70" s="24">
        <v>0</v>
      </c>
      <c r="H70" s="59"/>
    </row>
    <row r="71" spans="1:8" s="10" customFormat="1" x14ac:dyDescent="0.25">
      <c r="A71" s="66"/>
      <c r="B71" s="59"/>
      <c r="C71" s="59"/>
      <c r="D71" s="59"/>
      <c r="E71" s="59"/>
      <c r="F71" s="9" t="s">
        <v>3</v>
      </c>
      <c r="G71" s="24">
        <v>0</v>
      </c>
      <c r="H71" s="59"/>
    </row>
    <row r="72" spans="1:8" s="10" customFormat="1" ht="30" x14ac:dyDescent="0.25">
      <c r="A72" s="66"/>
      <c r="B72" s="59"/>
      <c r="C72" s="59"/>
      <c r="D72" s="59"/>
      <c r="E72" s="59"/>
      <c r="F72" s="16" t="s">
        <v>24</v>
      </c>
      <c r="G72" s="24">
        <v>2400</v>
      </c>
      <c r="H72" s="59"/>
    </row>
    <row r="73" spans="1:8" s="10" customFormat="1" x14ac:dyDescent="0.25">
      <c r="A73" s="67"/>
      <c r="B73" s="60"/>
      <c r="C73" s="60"/>
      <c r="D73" s="60"/>
      <c r="E73" s="60"/>
      <c r="F73" s="9" t="s">
        <v>4</v>
      </c>
      <c r="G73" s="24">
        <v>0</v>
      </c>
      <c r="H73" s="60"/>
    </row>
    <row r="74" spans="1:8" s="10" customFormat="1" ht="30" customHeight="1" x14ac:dyDescent="0.25">
      <c r="A74" s="65" t="s">
        <v>38</v>
      </c>
      <c r="B74" s="58" t="s">
        <v>60</v>
      </c>
      <c r="C74" s="58" t="str">
        <f>'2022'!$C$6</f>
        <v>Начальник управления по вопросам жизнеобеспечения 
Семиглазов И.Н.</v>
      </c>
      <c r="D74" s="61"/>
      <c r="E74" s="61"/>
      <c r="F74" s="14" t="s">
        <v>6</v>
      </c>
      <c r="G74" s="23">
        <f>SUM(G75:G78)</f>
        <v>0</v>
      </c>
      <c r="H74" s="58" t="s">
        <v>52</v>
      </c>
    </row>
    <row r="75" spans="1:8" s="10" customFormat="1" ht="15.75" customHeight="1" x14ac:dyDescent="0.25">
      <c r="A75" s="66"/>
      <c r="B75" s="59"/>
      <c r="C75" s="59"/>
      <c r="D75" s="59"/>
      <c r="E75" s="59"/>
      <c r="F75" s="14" t="s">
        <v>5</v>
      </c>
      <c r="G75" s="24">
        <v>0</v>
      </c>
      <c r="H75" s="59"/>
    </row>
    <row r="76" spans="1:8" s="10" customFormat="1" x14ac:dyDescent="0.25">
      <c r="A76" s="66"/>
      <c r="B76" s="59"/>
      <c r="C76" s="59"/>
      <c r="D76" s="59"/>
      <c r="E76" s="59"/>
      <c r="F76" s="9" t="s">
        <v>3</v>
      </c>
      <c r="G76" s="24">
        <v>0</v>
      </c>
      <c r="H76" s="59"/>
    </row>
    <row r="77" spans="1:8" s="10" customFormat="1" ht="30" x14ac:dyDescent="0.25">
      <c r="A77" s="66"/>
      <c r="B77" s="59"/>
      <c r="C77" s="59"/>
      <c r="D77" s="59"/>
      <c r="E77" s="59"/>
      <c r="F77" s="16" t="s">
        <v>24</v>
      </c>
      <c r="G77" s="24">
        <v>0</v>
      </c>
      <c r="H77" s="59"/>
    </row>
    <row r="78" spans="1:8" s="10" customFormat="1" x14ac:dyDescent="0.25">
      <c r="A78" s="67"/>
      <c r="B78" s="60"/>
      <c r="C78" s="60"/>
      <c r="D78" s="60"/>
      <c r="E78" s="60"/>
      <c r="F78" s="9" t="s">
        <v>4</v>
      </c>
      <c r="G78" s="24">
        <v>0</v>
      </c>
      <c r="H78" s="60"/>
    </row>
    <row r="81" spans="3:5" x14ac:dyDescent="0.25">
      <c r="C81" s="82" t="s">
        <v>116</v>
      </c>
      <c r="D81" s="82"/>
      <c r="E81" s="82"/>
    </row>
  </sheetData>
  <mergeCells count="98">
    <mergeCell ref="C81:E81"/>
    <mergeCell ref="H2:H3"/>
    <mergeCell ref="A4:A8"/>
    <mergeCell ref="B4:B8"/>
    <mergeCell ref="C4:C8"/>
    <mergeCell ref="D4:D8"/>
    <mergeCell ref="E4:E8"/>
    <mergeCell ref="H4:H8"/>
    <mergeCell ref="A2:A3"/>
    <mergeCell ref="B2:B3"/>
    <mergeCell ref="C2:C3"/>
    <mergeCell ref="D2:E2"/>
    <mergeCell ref="F2:F3"/>
    <mergeCell ref="G2:G3"/>
    <mergeCell ref="H14:H18"/>
    <mergeCell ref="A9:A13"/>
    <mergeCell ref="B9:B13"/>
    <mergeCell ref="C9:C13"/>
    <mergeCell ref="D9:D13"/>
    <mergeCell ref="E9:E13"/>
    <mergeCell ref="H9:H13"/>
    <mergeCell ref="A14:A18"/>
    <mergeCell ref="B14:B18"/>
    <mergeCell ref="C14:C18"/>
    <mergeCell ref="D14:D18"/>
    <mergeCell ref="E14:E18"/>
    <mergeCell ref="H24:H28"/>
    <mergeCell ref="A19:A23"/>
    <mergeCell ref="B19:B23"/>
    <mergeCell ref="C19:C23"/>
    <mergeCell ref="D19:D23"/>
    <mergeCell ref="E19:E23"/>
    <mergeCell ref="H19:H23"/>
    <mergeCell ref="A24:A28"/>
    <mergeCell ref="B24:B28"/>
    <mergeCell ref="C24:C28"/>
    <mergeCell ref="D24:D28"/>
    <mergeCell ref="E24:E28"/>
    <mergeCell ref="H34:H38"/>
    <mergeCell ref="A29:A33"/>
    <mergeCell ref="B29:B33"/>
    <mergeCell ref="C29:C33"/>
    <mergeCell ref="D29:D33"/>
    <mergeCell ref="E29:E33"/>
    <mergeCell ref="H29:H33"/>
    <mergeCell ref="A34:A38"/>
    <mergeCell ref="B34:B38"/>
    <mergeCell ref="C34:C38"/>
    <mergeCell ref="D34:D38"/>
    <mergeCell ref="E34:E38"/>
    <mergeCell ref="H44:H48"/>
    <mergeCell ref="A39:A43"/>
    <mergeCell ref="B39:B43"/>
    <mergeCell ref="C39:C43"/>
    <mergeCell ref="D39:D43"/>
    <mergeCell ref="E39:E43"/>
    <mergeCell ref="H39:H43"/>
    <mergeCell ref="A44:A48"/>
    <mergeCell ref="B44:B48"/>
    <mergeCell ref="C44:C48"/>
    <mergeCell ref="D44:D48"/>
    <mergeCell ref="E44:E48"/>
    <mergeCell ref="H54:H58"/>
    <mergeCell ref="A49:A53"/>
    <mergeCell ref="B49:B53"/>
    <mergeCell ref="C49:C53"/>
    <mergeCell ref="D49:D53"/>
    <mergeCell ref="E49:E53"/>
    <mergeCell ref="H49:H53"/>
    <mergeCell ref="A54:A58"/>
    <mergeCell ref="B54:B58"/>
    <mergeCell ref="C54:C58"/>
    <mergeCell ref="D54:D58"/>
    <mergeCell ref="E54:E58"/>
    <mergeCell ref="H64:H68"/>
    <mergeCell ref="A59:A63"/>
    <mergeCell ref="B59:B63"/>
    <mergeCell ref="C59:C63"/>
    <mergeCell ref="D59:D63"/>
    <mergeCell ref="E59:E63"/>
    <mergeCell ref="H59:H63"/>
    <mergeCell ref="A64:A68"/>
    <mergeCell ref="B64:B68"/>
    <mergeCell ref="C64:C68"/>
    <mergeCell ref="D64:D68"/>
    <mergeCell ref="E64:E68"/>
    <mergeCell ref="H74:H78"/>
    <mergeCell ref="A69:A73"/>
    <mergeCell ref="B69:B73"/>
    <mergeCell ref="C69:C73"/>
    <mergeCell ref="D69:D73"/>
    <mergeCell ref="E69:E73"/>
    <mergeCell ref="H69:H73"/>
    <mergeCell ref="A74:A78"/>
    <mergeCell ref="B74:B78"/>
    <mergeCell ref="C74:C78"/>
    <mergeCell ref="D74:D78"/>
    <mergeCell ref="E74:E78"/>
  </mergeCells>
  <pageMargins left="0.7" right="0.7" top="0.75" bottom="0.75" header="0.3" footer="0.3"/>
  <pageSetup paperSize="9" scale="59" fitToHeight="0" orientation="landscape" r:id="rId1"/>
  <rowBreaks count="1" manualBreakCount="1">
    <brk id="37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tabSelected="1" topLeftCell="A73" zoomScaleNormal="100" zoomScaleSheetLayoutView="90" workbookViewId="0">
      <selection activeCell="I73" sqref="I73"/>
    </sheetView>
  </sheetViews>
  <sheetFormatPr defaultRowHeight="15" x14ac:dyDescent="0.25"/>
  <cols>
    <col min="1" max="1" width="7" customWidth="1"/>
    <col min="2" max="2" width="53" customWidth="1"/>
    <col min="3" max="3" width="27.42578125" customWidth="1"/>
    <col min="4" max="4" width="13.5703125" customWidth="1"/>
    <col min="5" max="5" width="15.7109375" customWidth="1"/>
    <col min="6" max="6" width="13.140625" customWidth="1"/>
    <col min="7" max="7" width="12.5703125" customWidth="1"/>
    <col min="8" max="8" width="13" customWidth="1"/>
    <col min="9" max="9" width="14.28515625" customWidth="1"/>
    <col min="10" max="10" width="16.42578125" customWidth="1"/>
    <col min="11" max="11" width="15" customWidth="1"/>
  </cols>
  <sheetData>
    <row r="1" spans="1:11" s="7" customFormat="1" ht="15.75" x14ac:dyDescent="0.25">
      <c r="D1" s="97" t="s">
        <v>51</v>
      </c>
      <c r="E1" s="97"/>
      <c r="F1" s="97"/>
      <c r="G1" s="97"/>
      <c r="H1" s="97"/>
      <c r="I1" s="97"/>
      <c r="J1" s="97"/>
    </row>
    <row r="2" spans="1:11" s="7" customFormat="1" ht="15.75" x14ac:dyDescent="0.25">
      <c r="D2" s="21"/>
      <c r="E2" s="21"/>
      <c r="F2" s="21"/>
      <c r="G2" s="97" t="s">
        <v>71</v>
      </c>
      <c r="H2" s="109"/>
      <c r="I2" s="109"/>
      <c r="J2" s="109"/>
    </row>
    <row r="3" spans="1:11" s="7" customFormat="1" ht="28.5" customHeight="1" x14ac:dyDescent="0.25">
      <c r="A3" s="98" t="s">
        <v>48</v>
      </c>
      <c r="B3" s="98"/>
      <c r="C3" s="98"/>
      <c r="D3" s="98"/>
      <c r="E3" s="98"/>
      <c r="F3" s="98"/>
      <c r="G3" s="98"/>
      <c r="H3" s="98"/>
      <c r="I3" s="98"/>
      <c r="J3" s="98"/>
    </row>
    <row r="5" spans="1:11" ht="15" customHeight="1" x14ac:dyDescent="0.25">
      <c r="A5" s="107" t="s">
        <v>41</v>
      </c>
      <c r="B5" s="99" t="s">
        <v>40</v>
      </c>
      <c r="C5" s="99" t="s">
        <v>56</v>
      </c>
      <c r="D5" s="101" t="s">
        <v>49</v>
      </c>
      <c r="E5" s="101"/>
      <c r="F5" s="101"/>
      <c r="G5" s="101"/>
      <c r="H5" s="101"/>
      <c r="I5" s="101"/>
      <c r="J5" s="102"/>
    </row>
    <row r="6" spans="1:11" ht="32.25" customHeight="1" x14ac:dyDescent="0.25">
      <c r="A6" s="108"/>
      <c r="B6" s="100"/>
      <c r="C6" s="100"/>
      <c r="D6" s="1">
        <v>2022</v>
      </c>
      <c r="E6" s="1">
        <v>2023</v>
      </c>
      <c r="F6" s="1">
        <v>2024</v>
      </c>
      <c r="G6" s="1">
        <v>2025</v>
      </c>
      <c r="H6" s="1">
        <v>2026</v>
      </c>
      <c r="I6" s="1">
        <v>2027</v>
      </c>
      <c r="J6" s="1" t="s">
        <v>39</v>
      </c>
    </row>
    <row r="7" spans="1:11" x14ac:dyDescent="0.25">
      <c r="A7" s="104"/>
      <c r="B7" s="99" t="s">
        <v>54</v>
      </c>
      <c r="C7" s="6" t="s">
        <v>46</v>
      </c>
      <c r="D7" s="27">
        <f>'2022'!G6</f>
        <v>195985.853</v>
      </c>
      <c r="E7" s="27">
        <f>'2023'!G7</f>
        <v>145929.48676999999</v>
      </c>
      <c r="F7" s="27">
        <f>'2024'!G7</f>
        <v>102540.4814</v>
      </c>
      <c r="G7" s="27">
        <f>'2025'!G7</f>
        <v>61967.1</v>
      </c>
      <c r="H7" s="27">
        <f>'2026'!G4</f>
        <v>61230.5</v>
      </c>
      <c r="I7" s="27">
        <f>'2027'!G4</f>
        <v>60744.2</v>
      </c>
      <c r="J7" s="27">
        <f>SUM(D7:I7)</f>
        <v>628397.62116999994</v>
      </c>
      <c r="K7" s="5"/>
    </row>
    <row r="8" spans="1:11" x14ac:dyDescent="0.25">
      <c r="A8" s="105"/>
      <c r="B8" s="103"/>
      <c r="C8" s="4" t="s">
        <v>43</v>
      </c>
      <c r="D8" s="27">
        <f>'2022'!G7</f>
        <v>0</v>
      </c>
      <c r="E8" s="27">
        <f>'2023'!G8</f>
        <v>0</v>
      </c>
      <c r="F8" s="27">
        <f>'2024'!G8</f>
        <v>0</v>
      </c>
      <c r="G8" s="28">
        <f>'2025'!G8</f>
        <v>0</v>
      </c>
      <c r="H8" s="27">
        <f>'2026'!G5</f>
        <v>0</v>
      </c>
      <c r="I8" s="27">
        <f>'2027'!G5</f>
        <v>0</v>
      </c>
      <c r="J8" s="27">
        <f t="shared" ref="J8:J95" si="0">SUM(D8:I8)</f>
        <v>0</v>
      </c>
    </row>
    <row r="9" spans="1:11" x14ac:dyDescent="0.25">
      <c r="A9" s="105"/>
      <c r="B9" s="103"/>
      <c r="C9" s="4" t="s">
        <v>44</v>
      </c>
      <c r="D9" s="27">
        <f>'2022'!G9</f>
        <v>185750.6</v>
      </c>
      <c r="E9" s="27">
        <f>'2023'!G10</f>
        <v>134165</v>
      </c>
      <c r="F9" s="27">
        <f>'2024'!G10</f>
        <v>86419.55</v>
      </c>
      <c r="G9" s="28">
        <f>'2025'!G10</f>
        <v>46266</v>
      </c>
      <c r="H9" s="27">
        <f>'2026'!G6</f>
        <v>45972</v>
      </c>
      <c r="I9" s="27">
        <f>'2027'!G6</f>
        <v>45906</v>
      </c>
      <c r="J9" s="27">
        <f t="shared" si="0"/>
        <v>544479.14999999991</v>
      </c>
    </row>
    <row r="10" spans="1:11" ht="30" x14ac:dyDescent="0.25">
      <c r="A10" s="105"/>
      <c r="B10" s="103"/>
      <c r="C10" s="4" t="s">
        <v>24</v>
      </c>
      <c r="D10" s="27">
        <f>'2022'!G10</f>
        <v>10083.448</v>
      </c>
      <c r="E10" s="27">
        <f>'2023'!G11</f>
        <v>11721.565999999999</v>
      </c>
      <c r="F10" s="27">
        <f>'2024'!G11</f>
        <v>14644.888399999998</v>
      </c>
      <c r="G10" s="28">
        <f>'2025'!G11</f>
        <v>15699.6</v>
      </c>
      <c r="H10" s="27">
        <f>'2026'!G7</f>
        <v>15257</v>
      </c>
      <c r="I10" s="27">
        <f>'2027'!G7</f>
        <v>14836.7</v>
      </c>
      <c r="J10" s="27">
        <f t="shared" si="0"/>
        <v>82243.202399999995</v>
      </c>
    </row>
    <row r="11" spans="1:11" x14ac:dyDescent="0.25">
      <c r="A11" s="106"/>
      <c r="B11" s="100"/>
      <c r="C11" s="4" t="s">
        <v>57</v>
      </c>
      <c r="D11" s="27">
        <f>'2022'!G11</f>
        <v>151.80500000000001</v>
      </c>
      <c r="E11" s="27">
        <f>'2023'!G12</f>
        <v>42.920769999999997</v>
      </c>
      <c r="F11" s="27">
        <f>'2024'!G12</f>
        <v>1476.0429999999999</v>
      </c>
      <c r="G11" s="27">
        <f>'2025'!G12</f>
        <v>1.5</v>
      </c>
      <c r="H11" s="27">
        <f>'2026'!G8</f>
        <v>1.5</v>
      </c>
      <c r="I11" s="27">
        <f>'2027'!G8</f>
        <v>1.5</v>
      </c>
      <c r="J11" s="27">
        <f t="shared" si="0"/>
        <v>1675.2687699999999</v>
      </c>
      <c r="K11" s="19"/>
    </row>
    <row r="12" spans="1:11" ht="15" customHeight="1" x14ac:dyDescent="0.25">
      <c r="A12" s="92" t="s">
        <v>13</v>
      </c>
      <c r="B12" s="58" t="s">
        <v>142</v>
      </c>
      <c r="C12" s="4" t="s">
        <v>42</v>
      </c>
      <c r="D12" s="27">
        <f>SUM(D13:D16)</f>
        <v>185709.37600000002</v>
      </c>
      <c r="E12" s="27">
        <f>'2023'!G13</f>
        <v>124154.659</v>
      </c>
      <c r="F12" s="27">
        <f>'2024'!G13</f>
        <v>74922.554399999994</v>
      </c>
      <c r="G12" s="27">
        <f>'2025'!G13</f>
        <v>57010.051999999996</v>
      </c>
      <c r="H12" s="27">
        <f>'2026'!G9</f>
        <v>57329</v>
      </c>
      <c r="I12" s="27">
        <f>'2027'!G9</f>
        <v>56842.7</v>
      </c>
      <c r="J12" s="27">
        <f t="shared" si="0"/>
        <v>555968.34140000003</v>
      </c>
      <c r="K12" s="19"/>
    </row>
    <row r="13" spans="1:11" x14ac:dyDescent="0.25">
      <c r="A13" s="95"/>
      <c r="B13" s="59"/>
      <c r="C13" s="4" t="s">
        <v>43</v>
      </c>
      <c r="D13" s="27">
        <f>'2022'!G18</f>
        <v>0</v>
      </c>
      <c r="E13" s="27">
        <f>'2023'!G14</f>
        <v>0</v>
      </c>
      <c r="F13" s="27">
        <f>'2024'!G14</f>
        <v>0</v>
      </c>
      <c r="G13" s="28">
        <f>'2025'!G14</f>
        <v>0</v>
      </c>
      <c r="H13" s="27">
        <f>'2026'!G10</f>
        <v>0</v>
      </c>
      <c r="I13" s="27">
        <f>'2027'!G10</f>
        <v>0</v>
      </c>
      <c r="J13" s="27">
        <f t="shared" si="0"/>
        <v>0</v>
      </c>
    </row>
    <row r="14" spans="1:11" x14ac:dyDescent="0.25">
      <c r="A14" s="95"/>
      <c r="B14" s="59"/>
      <c r="C14" s="4" t="s">
        <v>44</v>
      </c>
      <c r="D14" s="27">
        <f>D19+D24+D49</f>
        <v>182667.2</v>
      </c>
      <c r="E14" s="27">
        <f>'2023'!G15</f>
        <v>120870</v>
      </c>
      <c r="F14" s="27">
        <f>'2024'!G15</f>
        <v>71182</v>
      </c>
      <c r="G14" s="28">
        <f>'2025'!G15</f>
        <v>46266</v>
      </c>
      <c r="H14" s="27">
        <f>'2026'!G11</f>
        <v>45972</v>
      </c>
      <c r="I14" s="27">
        <f>'2027'!G11</f>
        <v>45906</v>
      </c>
      <c r="J14" s="27">
        <f t="shared" si="0"/>
        <v>512863.2</v>
      </c>
    </row>
    <row r="15" spans="1:11" ht="30" x14ac:dyDescent="0.25">
      <c r="A15" s="95"/>
      <c r="B15" s="59"/>
      <c r="C15" s="4" t="s">
        <v>24</v>
      </c>
      <c r="D15" s="27">
        <f>D25+D20+D18+D50</f>
        <v>3042.1759999999999</v>
      </c>
      <c r="E15" s="27">
        <f>'2023'!G16</f>
        <v>3284.6590000000001</v>
      </c>
      <c r="F15" s="27">
        <f>'2024'!G16</f>
        <v>3740.5544</v>
      </c>
      <c r="G15" s="28">
        <f>'2025'!G16</f>
        <v>10744.052</v>
      </c>
      <c r="H15" s="27">
        <f>'2026'!G12</f>
        <v>11357</v>
      </c>
      <c r="I15" s="27">
        <f>'2027'!G12</f>
        <v>10936.7</v>
      </c>
      <c r="J15" s="27">
        <f t="shared" si="0"/>
        <v>43105.1414</v>
      </c>
    </row>
    <row r="16" spans="1:11" x14ac:dyDescent="0.25">
      <c r="A16" s="96"/>
      <c r="B16" s="60"/>
      <c r="C16" s="16" t="s">
        <v>57</v>
      </c>
      <c r="D16" s="27">
        <f>'2022'!G21</f>
        <v>0</v>
      </c>
      <c r="E16" s="27">
        <f>'2023'!G17</f>
        <v>0</v>
      </c>
      <c r="F16" s="27">
        <f>'2024'!G17</f>
        <v>0</v>
      </c>
      <c r="G16" s="28">
        <f>'2025'!G17</f>
        <v>0</v>
      </c>
      <c r="H16" s="27">
        <f>'2026'!G13</f>
        <v>0</v>
      </c>
      <c r="I16" s="27">
        <f>'2027'!G13</f>
        <v>0</v>
      </c>
      <c r="J16" s="27">
        <f t="shared" si="0"/>
        <v>0</v>
      </c>
    </row>
    <row r="17" spans="1:10" x14ac:dyDescent="0.25">
      <c r="A17" s="92" t="s">
        <v>135</v>
      </c>
      <c r="B17" s="58" t="s">
        <v>187</v>
      </c>
      <c r="C17" s="16" t="s">
        <v>42</v>
      </c>
      <c r="D17" s="27">
        <f>SUM(D18:D21)</f>
        <v>306.714</v>
      </c>
      <c r="E17" s="27">
        <f t="shared" ref="E17" si="1">SUM(E18:E21)</f>
        <v>119.7791</v>
      </c>
      <c r="F17" s="27">
        <f t="shared" ref="F17" si="2">SUM(F18:F21)</f>
        <v>140.08510000000001</v>
      </c>
      <c r="G17" s="27">
        <f>'2025'!G51</f>
        <v>9277.0519999999997</v>
      </c>
      <c r="H17" s="27">
        <f t="shared" ref="H17" si="3">SUM(H18:H21)</f>
        <v>8793</v>
      </c>
      <c r="I17" s="27">
        <f t="shared" ref="I17" si="4">SUM(I18:I21)</f>
        <v>8377.7000000000007</v>
      </c>
      <c r="J17" s="27">
        <f t="shared" si="0"/>
        <v>27014.3302</v>
      </c>
    </row>
    <row r="18" spans="1:10" x14ac:dyDescent="0.25">
      <c r="A18" s="95"/>
      <c r="B18" s="59"/>
      <c r="C18" s="16" t="s">
        <v>43</v>
      </c>
      <c r="D18" s="27">
        <v>0</v>
      </c>
      <c r="E18" s="27">
        <v>0</v>
      </c>
      <c r="F18" s="27">
        <v>0</v>
      </c>
      <c r="G18" s="28">
        <v>0</v>
      </c>
      <c r="H18" s="27">
        <v>0</v>
      </c>
      <c r="I18" s="27">
        <v>0</v>
      </c>
      <c r="J18" s="27">
        <f t="shared" si="0"/>
        <v>0</v>
      </c>
    </row>
    <row r="19" spans="1:10" x14ac:dyDescent="0.25">
      <c r="A19" s="95"/>
      <c r="B19" s="59"/>
      <c r="C19" s="16" t="s">
        <v>44</v>
      </c>
      <c r="D19" s="27">
        <v>0</v>
      </c>
      <c r="E19" s="27">
        <v>0</v>
      </c>
      <c r="F19" s="27">
        <v>0</v>
      </c>
      <c r="G19" s="28">
        <v>0</v>
      </c>
      <c r="H19" s="27">
        <v>0</v>
      </c>
      <c r="I19" s="27">
        <v>0</v>
      </c>
      <c r="J19" s="27">
        <f t="shared" si="0"/>
        <v>0</v>
      </c>
    </row>
    <row r="20" spans="1:10" ht="30" x14ac:dyDescent="0.25">
      <c r="A20" s="95"/>
      <c r="B20" s="59"/>
      <c r="C20" s="16" t="s">
        <v>24</v>
      </c>
      <c r="D20" s="27">
        <f>'2022'!G20</f>
        <v>306.714</v>
      </c>
      <c r="E20" s="27">
        <f>'2023'!G21</f>
        <v>119.7791</v>
      </c>
      <c r="F20" s="27">
        <f>'2024'!G51</f>
        <v>140.08510000000001</v>
      </c>
      <c r="G20" s="28">
        <f>'2025'!G51</f>
        <v>9277.0519999999997</v>
      </c>
      <c r="H20" s="27">
        <f>'2026'!G47</f>
        <v>8793</v>
      </c>
      <c r="I20" s="27">
        <f>'2027'!G47</f>
        <v>8377.7000000000007</v>
      </c>
      <c r="J20" s="27">
        <f t="shared" si="0"/>
        <v>27014.3302</v>
      </c>
    </row>
    <row r="21" spans="1:10" x14ac:dyDescent="0.25">
      <c r="A21" s="96"/>
      <c r="B21" s="60"/>
      <c r="C21" s="16" t="s">
        <v>57</v>
      </c>
      <c r="D21" s="27">
        <v>0</v>
      </c>
      <c r="E21" s="27">
        <v>0</v>
      </c>
      <c r="F21" s="27">
        <v>0</v>
      </c>
      <c r="G21" s="28">
        <v>0</v>
      </c>
      <c r="H21" s="27">
        <v>0</v>
      </c>
      <c r="I21" s="27">
        <v>0</v>
      </c>
      <c r="J21" s="27">
        <f t="shared" si="0"/>
        <v>0</v>
      </c>
    </row>
    <row r="22" spans="1:10" ht="15" customHeight="1" x14ac:dyDescent="0.25">
      <c r="A22" s="92" t="s">
        <v>136</v>
      </c>
      <c r="B22" s="62" t="s">
        <v>15</v>
      </c>
      <c r="C22" s="4" t="s">
        <v>42</v>
      </c>
      <c r="D22" s="27">
        <f>'2022'!G22</f>
        <v>42736.603999999999</v>
      </c>
      <c r="E22" s="27">
        <f>'2023'!G23</f>
        <v>53040.809000000001</v>
      </c>
      <c r="F22" s="27">
        <f>'2024'!G18</f>
        <v>48358.196900000003</v>
      </c>
      <c r="G22" s="28">
        <f>'2025'!G18</f>
        <v>47733</v>
      </c>
      <c r="H22" s="27">
        <f>'2026'!G14</f>
        <v>47436</v>
      </c>
      <c r="I22" s="27">
        <f>'2027'!G14</f>
        <v>47365</v>
      </c>
      <c r="J22" s="27">
        <f t="shared" si="0"/>
        <v>286669.60990000004</v>
      </c>
    </row>
    <row r="23" spans="1:10" x14ac:dyDescent="0.25">
      <c r="A23" s="95"/>
      <c r="B23" s="63"/>
      <c r="C23" s="4" t="s">
        <v>43</v>
      </c>
      <c r="D23" s="27">
        <f>D28+D38+D43</f>
        <v>0</v>
      </c>
      <c r="E23" s="27">
        <f>'2023'!G24</f>
        <v>0</v>
      </c>
      <c r="F23" s="27">
        <f>'2024'!G19</f>
        <v>0</v>
      </c>
      <c r="G23" s="28">
        <f>'2025'!G19</f>
        <v>0</v>
      </c>
      <c r="H23" s="27">
        <f>'2026'!G15</f>
        <v>0</v>
      </c>
      <c r="I23" s="27">
        <f>'2027'!G15</f>
        <v>0</v>
      </c>
      <c r="J23" s="27">
        <f t="shared" si="0"/>
        <v>0</v>
      </c>
    </row>
    <row r="24" spans="1:10" x14ac:dyDescent="0.25">
      <c r="A24" s="95"/>
      <c r="B24" s="63"/>
      <c r="C24" s="4" t="s">
        <v>44</v>
      </c>
      <c r="D24" s="27">
        <f>D29+D39+D44</f>
        <v>40595.5</v>
      </c>
      <c r="E24" s="27">
        <f>'2023'!G25</f>
        <v>50227</v>
      </c>
      <c r="F24" s="27">
        <f>'2024'!G20</f>
        <v>45887</v>
      </c>
      <c r="G24" s="28">
        <f>'2025'!G20</f>
        <v>46266</v>
      </c>
      <c r="H24" s="27">
        <f>'2026'!G16</f>
        <v>45972</v>
      </c>
      <c r="I24" s="27">
        <f>'2027'!G16</f>
        <v>45906</v>
      </c>
      <c r="J24" s="27">
        <f t="shared" si="0"/>
        <v>274853.5</v>
      </c>
    </row>
    <row r="25" spans="1:10" ht="30" x14ac:dyDescent="0.25">
      <c r="A25" s="95"/>
      <c r="B25" s="63"/>
      <c r="C25" s="4" t="s">
        <v>24</v>
      </c>
      <c r="D25" s="27">
        <f>D30+D40+D45</f>
        <v>2141.1039999999998</v>
      </c>
      <c r="E25" s="27">
        <f>'2023'!G26</f>
        <v>2813.8089999999997</v>
      </c>
      <c r="F25" s="27">
        <f>'2024'!G21</f>
        <v>2471.1968999999999</v>
      </c>
      <c r="G25" s="28">
        <f>'2025'!G21</f>
        <v>1467</v>
      </c>
      <c r="H25" s="27">
        <f>'2026'!G17</f>
        <v>1464</v>
      </c>
      <c r="I25" s="27">
        <f>'2027'!G17</f>
        <v>1459</v>
      </c>
      <c r="J25" s="27">
        <f t="shared" si="0"/>
        <v>11816.109899999999</v>
      </c>
    </row>
    <row r="26" spans="1:10" x14ac:dyDescent="0.25">
      <c r="A26" s="96"/>
      <c r="B26" s="64"/>
      <c r="C26" s="16" t="s">
        <v>57</v>
      </c>
      <c r="D26" s="27">
        <f>'2022'!G26</f>
        <v>0</v>
      </c>
      <c r="E26" s="27">
        <f>'2023'!G27</f>
        <v>0</v>
      </c>
      <c r="F26" s="27">
        <f>'2024'!G22</f>
        <v>0</v>
      </c>
      <c r="G26" s="28">
        <f>'2025'!G22</f>
        <v>0</v>
      </c>
      <c r="H26" s="27">
        <f>'2026'!G18</f>
        <v>0</v>
      </c>
      <c r="I26" s="27">
        <f>'2027'!G18</f>
        <v>0</v>
      </c>
      <c r="J26" s="27">
        <f t="shared" si="0"/>
        <v>0</v>
      </c>
    </row>
    <row r="27" spans="1:10" ht="15" customHeight="1" x14ac:dyDescent="0.25">
      <c r="A27" s="92" t="s">
        <v>29</v>
      </c>
      <c r="B27" s="58" t="s">
        <v>15</v>
      </c>
      <c r="C27" s="4" t="s">
        <v>42</v>
      </c>
      <c r="D27" s="27">
        <f>'2022'!G27</f>
        <v>38195.800000000003</v>
      </c>
      <c r="E27" s="27">
        <f>'2023'!G28</f>
        <v>52870.714</v>
      </c>
      <c r="F27" s="27">
        <f>'2024'!G23</f>
        <v>46351</v>
      </c>
      <c r="G27" s="28">
        <f>'2025'!G23</f>
        <v>46733</v>
      </c>
      <c r="H27" s="27">
        <f>'2026'!G19</f>
        <v>46436</v>
      </c>
      <c r="I27" s="27">
        <f>'2027'!G19</f>
        <v>46365</v>
      </c>
      <c r="J27" s="27">
        <f t="shared" si="0"/>
        <v>276951.51399999997</v>
      </c>
    </row>
    <row r="28" spans="1:10" x14ac:dyDescent="0.25">
      <c r="A28" s="95"/>
      <c r="B28" s="59"/>
      <c r="C28" s="4" t="s">
        <v>43</v>
      </c>
      <c r="D28" s="27">
        <f>'2022'!G28</f>
        <v>0</v>
      </c>
      <c r="E28" s="27">
        <f>'2023'!G29</f>
        <v>0</v>
      </c>
      <c r="F28" s="27">
        <f>'2024'!G24</f>
        <v>0</v>
      </c>
      <c r="G28" s="28">
        <f>'2025'!G24</f>
        <v>0</v>
      </c>
      <c r="H28" s="27">
        <f>'2026'!G20</f>
        <v>0</v>
      </c>
      <c r="I28" s="27">
        <f>'2027'!G20</f>
        <v>0</v>
      </c>
      <c r="J28" s="27">
        <f t="shared" si="0"/>
        <v>0</v>
      </c>
    </row>
    <row r="29" spans="1:10" x14ac:dyDescent="0.25">
      <c r="A29" s="95"/>
      <c r="B29" s="59"/>
      <c r="C29" s="4" t="s">
        <v>44</v>
      </c>
      <c r="D29" s="27">
        <f>'2022'!G29</f>
        <v>36286</v>
      </c>
      <c r="E29" s="27">
        <f>'2023'!G30</f>
        <v>50227</v>
      </c>
      <c r="F29" s="27">
        <f>'2024'!G25</f>
        <v>45887</v>
      </c>
      <c r="G29" s="28">
        <f>'2025'!G25</f>
        <v>46266</v>
      </c>
      <c r="H29" s="27">
        <f>'2026'!G21</f>
        <v>45972</v>
      </c>
      <c r="I29" s="27">
        <f>'2027'!G21</f>
        <v>45906</v>
      </c>
      <c r="J29" s="27">
        <f t="shared" si="0"/>
        <v>270544</v>
      </c>
    </row>
    <row r="30" spans="1:10" ht="30" x14ac:dyDescent="0.25">
      <c r="A30" s="95"/>
      <c r="B30" s="59"/>
      <c r="C30" s="4" t="s">
        <v>24</v>
      </c>
      <c r="D30" s="27">
        <f>'2022'!G30</f>
        <v>1909.8</v>
      </c>
      <c r="E30" s="27">
        <f>'2023'!G31</f>
        <v>2643.7139999999999</v>
      </c>
      <c r="F30" s="27">
        <f>'2024'!G26</f>
        <v>464</v>
      </c>
      <c r="G30" s="28">
        <f>'2025'!G26</f>
        <v>467</v>
      </c>
      <c r="H30" s="27">
        <f>'2026'!G22</f>
        <v>464</v>
      </c>
      <c r="I30" s="27">
        <f>'2027'!G22</f>
        <v>459</v>
      </c>
      <c r="J30" s="27">
        <f t="shared" si="0"/>
        <v>6407.5140000000001</v>
      </c>
    </row>
    <row r="31" spans="1:10" x14ac:dyDescent="0.25">
      <c r="A31" s="96"/>
      <c r="B31" s="60"/>
      <c r="C31" s="16" t="s">
        <v>57</v>
      </c>
      <c r="D31" s="27">
        <f>'2022'!G31</f>
        <v>0</v>
      </c>
      <c r="E31" s="27">
        <f>'2023'!G32</f>
        <v>0</v>
      </c>
      <c r="F31" s="27">
        <f>'2024'!G27</f>
        <v>0</v>
      </c>
      <c r="G31" s="28">
        <f>'2025'!G27</f>
        <v>0</v>
      </c>
      <c r="H31" s="27">
        <f>'2026'!G23</f>
        <v>0</v>
      </c>
      <c r="I31" s="27">
        <f>'2027'!G23</f>
        <v>0</v>
      </c>
      <c r="J31" s="27">
        <f t="shared" si="0"/>
        <v>0</v>
      </c>
    </row>
    <row r="32" spans="1:10" ht="15" customHeight="1" x14ac:dyDescent="0.25">
      <c r="A32" s="92" t="s">
        <v>123</v>
      </c>
      <c r="B32" s="58" t="s">
        <v>18</v>
      </c>
      <c r="C32" s="12" t="s">
        <v>42</v>
      </c>
      <c r="D32" s="27">
        <f>'2022'!G32</f>
        <v>0</v>
      </c>
      <c r="E32" s="27">
        <f>'2023'!G33</f>
        <v>170.095</v>
      </c>
      <c r="F32" s="27">
        <f>'2024'!G28</f>
        <v>0</v>
      </c>
      <c r="G32" s="28">
        <f>'2025'!G28</f>
        <v>1000</v>
      </c>
      <c r="H32" s="27">
        <f>'2026'!G24</f>
        <v>1000</v>
      </c>
      <c r="I32" s="27">
        <f>'2027'!G24</f>
        <v>1000</v>
      </c>
      <c r="J32" s="27">
        <f t="shared" si="0"/>
        <v>3170.0950000000003</v>
      </c>
    </row>
    <row r="33" spans="1:10" x14ac:dyDescent="0.25">
      <c r="A33" s="95"/>
      <c r="B33" s="59"/>
      <c r="C33" s="12" t="s">
        <v>43</v>
      </c>
      <c r="D33" s="27">
        <f>'2022'!G33</f>
        <v>0</v>
      </c>
      <c r="E33" s="27">
        <f>'2023'!G34</f>
        <v>0</v>
      </c>
      <c r="F33" s="27">
        <f>'2024'!G29</f>
        <v>0</v>
      </c>
      <c r="G33" s="28">
        <f>'2025'!G29</f>
        <v>0</v>
      </c>
      <c r="H33" s="27">
        <f>'2026'!G25</f>
        <v>0</v>
      </c>
      <c r="I33" s="27">
        <f>'2027'!G25</f>
        <v>0</v>
      </c>
      <c r="J33" s="27">
        <f t="shared" si="0"/>
        <v>0</v>
      </c>
    </row>
    <row r="34" spans="1:10" x14ac:dyDescent="0.25">
      <c r="A34" s="95"/>
      <c r="B34" s="59"/>
      <c r="C34" s="12" t="s">
        <v>44</v>
      </c>
      <c r="D34" s="27">
        <f>'2022'!G34</f>
        <v>0</v>
      </c>
      <c r="E34" s="27">
        <f>'2023'!G35</f>
        <v>0</v>
      </c>
      <c r="F34" s="27">
        <f>'2024'!G30</f>
        <v>0</v>
      </c>
      <c r="G34" s="28">
        <f>'2025'!G30</f>
        <v>0</v>
      </c>
      <c r="H34" s="27">
        <f>'2026'!G26</f>
        <v>0</v>
      </c>
      <c r="I34" s="27">
        <f>'2027'!G26</f>
        <v>0</v>
      </c>
      <c r="J34" s="27">
        <f t="shared" si="0"/>
        <v>0</v>
      </c>
    </row>
    <row r="35" spans="1:10" ht="30" x14ac:dyDescent="0.25">
      <c r="A35" s="95"/>
      <c r="B35" s="59"/>
      <c r="C35" s="12" t="s">
        <v>24</v>
      </c>
      <c r="D35" s="27">
        <f>'2022'!G35</f>
        <v>0</v>
      </c>
      <c r="E35" s="27">
        <f>'2023'!G36</f>
        <v>170.095</v>
      </c>
      <c r="F35" s="27">
        <f>'2024'!G31</f>
        <v>0</v>
      </c>
      <c r="G35" s="28">
        <f>'2025'!G31</f>
        <v>1000</v>
      </c>
      <c r="H35" s="27">
        <f>'2026'!G27</f>
        <v>1000</v>
      </c>
      <c r="I35" s="27">
        <f>'2027'!G27</f>
        <v>1000</v>
      </c>
      <c r="J35" s="27">
        <f t="shared" si="0"/>
        <v>3170.0950000000003</v>
      </c>
    </row>
    <row r="36" spans="1:10" x14ac:dyDescent="0.25">
      <c r="A36" s="96"/>
      <c r="B36" s="60"/>
      <c r="C36" s="16" t="s">
        <v>57</v>
      </c>
      <c r="D36" s="27">
        <f>'2022'!G36</f>
        <v>0</v>
      </c>
      <c r="E36" s="27">
        <f>'2023'!G37</f>
        <v>0</v>
      </c>
      <c r="F36" s="27">
        <f>'2024'!G32</f>
        <v>0</v>
      </c>
      <c r="G36" s="28">
        <f>'2025'!G32</f>
        <v>0</v>
      </c>
      <c r="H36" s="27">
        <f>'2026'!G28</f>
        <v>0</v>
      </c>
      <c r="I36" s="27">
        <f>'2027'!G28</f>
        <v>0</v>
      </c>
      <c r="J36" s="27">
        <f t="shared" si="0"/>
        <v>0</v>
      </c>
    </row>
    <row r="37" spans="1:10" ht="15" customHeight="1" x14ac:dyDescent="0.25">
      <c r="A37" s="92" t="s">
        <v>128</v>
      </c>
      <c r="B37" s="58" t="s">
        <v>22</v>
      </c>
      <c r="C37" s="12" t="s">
        <v>42</v>
      </c>
      <c r="D37" s="27">
        <f>'2022'!G37</f>
        <v>4432.9089999999997</v>
      </c>
      <c r="E37" s="27">
        <f>'2023'!G38</f>
        <v>0</v>
      </c>
      <c r="F37" s="27">
        <f>'2024'!G33</f>
        <v>2007.1968999999999</v>
      </c>
      <c r="G37" s="28">
        <f>'2025'!G33</f>
        <v>0</v>
      </c>
      <c r="H37" s="27">
        <f>'2026'!G29</f>
        <v>0</v>
      </c>
      <c r="I37" s="27">
        <f>'2027'!G29</f>
        <v>0</v>
      </c>
      <c r="J37" s="27">
        <f t="shared" si="0"/>
        <v>6440.1058999999996</v>
      </c>
    </row>
    <row r="38" spans="1:10" x14ac:dyDescent="0.25">
      <c r="A38" s="95"/>
      <c r="B38" s="59"/>
      <c r="C38" s="12" t="s">
        <v>43</v>
      </c>
      <c r="D38" s="27">
        <f>'2022'!G38</f>
        <v>0</v>
      </c>
      <c r="E38" s="27">
        <f>'2023'!G39</f>
        <v>0</v>
      </c>
      <c r="F38" s="27">
        <f>'2024'!G34</f>
        <v>0</v>
      </c>
      <c r="G38" s="28">
        <f>'2025'!G34</f>
        <v>0</v>
      </c>
      <c r="H38" s="27">
        <f>'2026'!G30</f>
        <v>0</v>
      </c>
      <c r="I38" s="27">
        <f>'2027'!G30</f>
        <v>0</v>
      </c>
      <c r="J38" s="27">
        <f t="shared" si="0"/>
        <v>0</v>
      </c>
    </row>
    <row r="39" spans="1:10" x14ac:dyDescent="0.25">
      <c r="A39" s="95"/>
      <c r="B39" s="59"/>
      <c r="C39" s="12" t="s">
        <v>44</v>
      </c>
      <c r="D39" s="27">
        <f>'2022'!G39</f>
        <v>4207</v>
      </c>
      <c r="E39" s="27">
        <f>'2023'!G40</f>
        <v>0</v>
      </c>
      <c r="F39" s="27">
        <f>'2024'!G35</f>
        <v>0</v>
      </c>
      <c r="G39" s="28">
        <f>'2025'!G35</f>
        <v>0</v>
      </c>
      <c r="H39" s="27">
        <f>'2026'!G31</f>
        <v>0</v>
      </c>
      <c r="I39" s="27">
        <f>'2027'!G31</f>
        <v>0</v>
      </c>
      <c r="J39" s="27">
        <f t="shared" si="0"/>
        <v>4207</v>
      </c>
    </row>
    <row r="40" spans="1:10" ht="30" x14ac:dyDescent="0.25">
      <c r="A40" s="95"/>
      <c r="B40" s="59"/>
      <c r="C40" s="12" t="s">
        <v>24</v>
      </c>
      <c r="D40" s="27">
        <f>'2022'!G40</f>
        <v>225.90899999999999</v>
      </c>
      <c r="E40" s="27">
        <f>'2023'!G41</f>
        <v>0</v>
      </c>
      <c r="F40" s="27">
        <f>'2024'!G36</f>
        <v>2007.1968999999999</v>
      </c>
      <c r="G40" s="28">
        <f>'2025'!G36</f>
        <v>0</v>
      </c>
      <c r="H40" s="27">
        <f>'2026'!G32</f>
        <v>0</v>
      </c>
      <c r="I40" s="27">
        <f>'2027'!G32</f>
        <v>0</v>
      </c>
      <c r="J40" s="27">
        <f t="shared" si="0"/>
        <v>2233.1059</v>
      </c>
    </row>
    <row r="41" spans="1:10" x14ac:dyDescent="0.25">
      <c r="A41" s="96"/>
      <c r="B41" s="60"/>
      <c r="C41" s="16" t="s">
        <v>57</v>
      </c>
      <c r="D41" s="27">
        <f>'2022'!G41</f>
        <v>0</v>
      </c>
      <c r="E41" s="27">
        <f>'2023'!G42</f>
        <v>0</v>
      </c>
      <c r="F41" s="27">
        <f>'2024'!G37</f>
        <v>0</v>
      </c>
      <c r="G41" s="28">
        <f>'2025'!G37</f>
        <v>0</v>
      </c>
      <c r="H41" s="27">
        <f>'2026'!G33</f>
        <v>0</v>
      </c>
      <c r="I41" s="27">
        <f>'2027'!G33</f>
        <v>0</v>
      </c>
      <c r="J41" s="27">
        <f t="shared" si="0"/>
        <v>0</v>
      </c>
    </row>
    <row r="42" spans="1:10" x14ac:dyDescent="0.25">
      <c r="A42" s="92" t="s">
        <v>129</v>
      </c>
      <c r="B42" s="62" t="s">
        <v>121</v>
      </c>
      <c r="C42" s="16" t="s">
        <v>42</v>
      </c>
      <c r="D42" s="27">
        <f>SUM(D43:D46)</f>
        <v>107.895</v>
      </c>
      <c r="E42" s="27">
        <f t="shared" ref="E42:I42" si="5">SUM(E43:E46)</f>
        <v>0</v>
      </c>
      <c r="F42" s="27">
        <f t="shared" si="5"/>
        <v>0</v>
      </c>
      <c r="G42" s="27">
        <f t="shared" si="5"/>
        <v>0</v>
      </c>
      <c r="H42" s="27">
        <f t="shared" si="5"/>
        <v>0</v>
      </c>
      <c r="I42" s="27">
        <f t="shared" si="5"/>
        <v>0</v>
      </c>
      <c r="J42" s="27">
        <f t="shared" si="0"/>
        <v>107.895</v>
      </c>
    </row>
    <row r="43" spans="1:10" x14ac:dyDescent="0.25">
      <c r="A43" s="95"/>
      <c r="B43" s="63"/>
      <c r="C43" s="16" t="s">
        <v>43</v>
      </c>
      <c r="D43" s="27">
        <v>0</v>
      </c>
      <c r="E43" s="27">
        <v>0</v>
      </c>
      <c r="F43" s="27">
        <v>0</v>
      </c>
      <c r="G43" s="28">
        <v>0</v>
      </c>
      <c r="H43" s="27">
        <v>0</v>
      </c>
      <c r="I43" s="27">
        <v>0</v>
      </c>
      <c r="J43" s="27">
        <f t="shared" si="0"/>
        <v>0</v>
      </c>
    </row>
    <row r="44" spans="1:10" x14ac:dyDescent="0.25">
      <c r="A44" s="95"/>
      <c r="B44" s="63"/>
      <c r="C44" s="16" t="s">
        <v>44</v>
      </c>
      <c r="D44" s="27">
        <v>102.5</v>
      </c>
      <c r="E44" s="27">
        <v>0</v>
      </c>
      <c r="F44" s="27">
        <v>0</v>
      </c>
      <c r="G44" s="28">
        <v>0</v>
      </c>
      <c r="H44" s="27">
        <v>0</v>
      </c>
      <c r="I44" s="27">
        <v>0</v>
      </c>
      <c r="J44" s="27">
        <f t="shared" si="0"/>
        <v>102.5</v>
      </c>
    </row>
    <row r="45" spans="1:10" ht="30" x14ac:dyDescent="0.25">
      <c r="A45" s="95"/>
      <c r="B45" s="63"/>
      <c r="C45" s="16" t="s">
        <v>24</v>
      </c>
      <c r="D45" s="27">
        <v>5.3949999999999996</v>
      </c>
      <c r="E45" s="27">
        <v>0</v>
      </c>
      <c r="F45" s="27">
        <v>0</v>
      </c>
      <c r="G45" s="28">
        <v>0</v>
      </c>
      <c r="H45" s="27">
        <v>0</v>
      </c>
      <c r="I45" s="27">
        <v>0</v>
      </c>
      <c r="J45" s="27">
        <f t="shared" si="0"/>
        <v>5.3949999999999996</v>
      </c>
    </row>
    <row r="46" spans="1:10" x14ac:dyDescent="0.25">
      <c r="A46" s="96"/>
      <c r="B46" s="64"/>
      <c r="C46" s="16" t="s">
        <v>57</v>
      </c>
      <c r="D46" s="27">
        <v>0</v>
      </c>
      <c r="E46" s="27">
        <v>0</v>
      </c>
      <c r="F46" s="27">
        <v>0</v>
      </c>
      <c r="G46" s="28">
        <v>0</v>
      </c>
      <c r="H46" s="27">
        <v>0</v>
      </c>
      <c r="I46" s="27">
        <v>0</v>
      </c>
      <c r="J46" s="27">
        <f t="shared" si="0"/>
        <v>0</v>
      </c>
    </row>
    <row r="47" spans="1:10" ht="15" customHeight="1" x14ac:dyDescent="0.25">
      <c r="A47" s="92" t="s">
        <v>130</v>
      </c>
      <c r="B47" s="58" t="s">
        <v>26</v>
      </c>
      <c r="C47" s="12" t="s">
        <v>42</v>
      </c>
      <c r="D47" s="27">
        <f>'2022'!G47</f>
        <v>142666.05800000002</v>
      </c>
      <c r="E47" s="27">
        <f>'2023'!G43</f>
        <v>70994.070900000006</v>
      </c>
      <c r="F47" s="27">
        <f>'2024'!G38</f>
        <v>26424.272400000002</v>
      </c>
      <c r="G47" s="28">
        <f>'2025'!G38</f>
        <v>0</v>
      </c>
      <c r="H47" s="27">
        <f>'2026'!G34</f>
        <v>1100</v>
      </c>
      <c r="I47" s="27">
        <f>'2027'!G34</f>
        <v>1100</v>
      </c>
      <c r="J47" s="27">
        <f t="shared" si="0"/>
        <v>242284.40130000003</v>
      </c>
    </row>
    <row r="48" spans="1:10" x14ac:dyDescent="0.25">
      <c r="A48" s="95"/>
      <c r="B48" s="59"/>
      <c r="C48" s="12" t="s">
        <v>43</v>
      </c>
      <c r="D48" s="27">
        <f>'2022'!G48</f>
        <v>0</v>
      </c>
      <c r="E48" s="27">
        <f>'2023'!G44</f>
        <v>0</v>
      </c>
      <c r="F48" s="27">
        <f>'2024'!G39</f>
        <v>0</v>
      </c>
      <c r="G48" s="28">
        <f>'2025'!G39</f>
        <v>0</v>
      </c>
      <c r="H48" s="27">
        <f>'2026'!G35</f>
        <v>0</v>
      </c>
      <c r="I48" s="27">
        <f t="shared" ref="I47:I50" si="6">I58+I63+I68+I73</f>
        <v>0</v>
      </c>
      <c r="J48" s="27">
        <f t="shared" si="0"/>
        <v>0</v>
      </c>
    </row>
    <row r="49" spans="1:10" x14ac:dyDescent="0.25">
      <c r="A49" s="95"/>
      <c r="B49" s="59"/>
      <c r="C49" s="12" t="s">
        <v>44</v>
      </c>
      <c r="D49" s="27">
        <f>'2022'!G49</f>
        <v>142071.70000000001</v>
      </c>
      <c r="E49" s="27">
        <f>'2023'!G45</f>
        <v>70643</v>
      </c>
      <c r="F49" s="27">
        <f>'2024'!G40</f>
        <v>25295</v>
      </c>
      <c r="G49" s="28">
        <f>'2025'!G40</f>
        <v>0</v>
      </c>
      <c r="H49" s="27">
        <f>'2026'!G36</f>
        <v>0</v>
      </c>
      <c r="I49" s="27">
        <f t="shared" si="6"/>
        <v>0</v>
      </c>
      <c r="J49" s="27">
        <f t="shared" si="0"/>
        <v>238009.7</v>
      </c>
    </row>
    <row r="50" spans="1:10" ht="30" x14ac:dyDescent="0.25">
      <c r="A50" s="95"/>
      <c r="B50" s="59"/>
      <c r="C50" s="12" t="s">
        <v>24</v>
      </c>
      <c r="D50" s="27">
        <f>'2022'!G50</f>
        <v>594.35800000000006</v>
      </c>
      <c r="E50" s="27">
        <f>'2023'!G46</f>
        <v>351.07089999999999</v>
      </c>
      <c r="F50" s="27">
        <f>'2024'!G41</f>
        <v>1129.2724000000001</v>
      </c>
      <c r="G50" s="28">
        <f>'2025'!G41</f>
        <v>0</v>
      </c>
      <c r="H50" s="27">
        <f>'2026'!G37</f>
        <v>1100</v>
      </c>
      <c r="I50" s="27">
        <f>'2027'!G37</f>
        <v>1100</v>
      </c>
      <c r="J50" s="27">
        <f t="shared" si="0"/>
        <v>4274.7013000000006</v>
      </c>
    </row>
    <row r="51" spans="1:10" x14ac:dyDescent="0.25">
      <c r="A51" s="96"/>
      <c r="B51" s="60"/>
      <c r="C51" s="16" t="s">
        <v>57</v>
      </c>
      <c r="D51" s="27">
        <f>'2022'!G51</f>
        <v>0</v>
      </c>
      <c r="E51" s="27">
        <f>'2023'!G47</f>
        <v>0</v>
      </c>
      <c r="F51" s="27">
        <f>'2024'!G42</f>
        <v>0</v>
      </c>
      <c r="G51" s="28">
        <f>'2025'!G42</f>
        <v>0</v>
      </c>
      <c r="H51" s="27">
        <f>'2026'!G38</f>
        <v>0</v>
      </c>
      <c r="I51" s="27">
        <f>I61+I66+I71+I76</f>
        <v>0</v>
      </c>
      <c r="J51" s="27">
        <f t="shared" si="0"/>
        <v>0</v>
      </c>
    </row>
    <row r="52" spans="1:10" x14ac:dyDescent="0.25">
      <c r="A52" s="92" t="s">
        <v>131</v>
      </c>
      <c r="B52" s="58" t="s">
        <v>182</v>
      </c>
      <c r="C52" s="16" t="s">
        <v>42</v>
      </c>
      <c r="D52" s="27">
        <v>0</v>
      </c>
      <c r="E52" s="27">
        <f>'2023'!G48</f>
        <v>20668.779600000002</v>
      </c>
      <c r="F52" s="27">
        <f>'2024'!G43</f>
        <v>26424.272400000002</v>
      </c>
      <c r="G52" s="28">
        <f>'2025'!G38</f>
        <v>0</v>
      </c>
      <c r="H52" s="27">
        <f>'2026'!G34</f>
        <v>1100</v>
      </c>
      <c r="I52" s="27">
        <f>'2027'!G34</f>
        <v>1100</v>
      </c>
      <c r="J52" s="27">
        <f t="shared" ref="J52:J56" si="7">SUM(D52:I52)</f>
        <v>49293.052000000003</v>
      </c>
    </row>
    <row r="53" spans="1:10" x14ac:dyDescent="0.25">
      <c r="A53" s="95"/>
      <c r="B53" s="59"/>
      <c r="C53" s="16" t="s">
        <v>43</v>
      </c>
      <c r="D53" s="27">
        <f>'2022'!G48</f>
        <v>0</v>
      </c>
      <c r="E53" s="27">
        <f>'2023'!G44</f>
        <v>0</v>
      </c>
      <c r="F53" s="27">
        <f>'2024'!G39</f>
        <v>0</v>
      </c>
      <c r="G53" s="28">
        <f>'2025'!G39</f>
        <v>0</v>
      </c>
      <c r="H53" s="27">
        <f>'2026'!G35</f>
        <v>0</v>
      </c>
      <c r="I53" s="27">
        <f>'2027'!G35</f>
        <v>0</v>
      </c>
      <c r="J53" s="27">
        <f t="shared" si="7"/>
        <v>0</v>
      </c>
    </row>
    <row r="54" spans="1:10" x14ac:dyDescent="0.25">
      <c r="A54" s="95"/>
      <c r="B54" s="59"/>
      <c r="C54" s="16" t="s">
        <v>44</v>
      </c>
      <c r="D54" s="27">
        <v>0</v>
      </c>
      <c r="E54" s="27">
        <f>'2023'!G50</f>
        <v>20643</v>
      </c>
      <c r="F54" s="27">
        <f>'2024'!G45</f>
        <v>25295</v>
      </c>
      <c r="G54" s="28">
        <f>'2025'!G40</f>
        <v>0</v>
      </c>
      <c r="H54" s="27">
        <f>'2026'!G36</f>
        <v>0</v>
      </c>
      <c r="I54" s="27">
        <f>'2027'!G36</f>
        <v>0</v>
      </c>
      <c r="J54" s="27">
        <f t="shared" si="7"/>
        <v>45938</v>
      </c>
    </row>
    <row r="55" spans="1:10" ht="30" x14ac:dyDescent="0.25">
      <c r="A55" s="95"/>
      <c r="B55" s="59"/>
      <c r="C55" s="16" t="s">
        <v>24</v>
      </c>
      <c r="D55" s="27">
        <v>0</v>
      </c>
      <c r="E55" s="27">
        <f>'2023'!G51</f>
        <v>25.779599999999999</v>
      </c>
      <c r="F55" s="27">
        <f>'2024'!G46</f>
        <v>1129.2724000000001</v>
      </c>
      <c r="G55" s="27">
        <f>'2025'!G41</f>
        <v>0</v>
      </c>
      <c r="H55" s="27">
        <f>'2026'!G37</f>
        <v>1100</v>
      </c>
      <c r="I55" s="27">
        <f>'2027'!G37</f>
        <v>1100</v>
      </c>
      <c r="J55" s="27">
        <f t="shared" si="7"/>
        <v>3355.0520000000001</v>
      </c>
    </row>
    <row r="56" spans="1:10" x14ac:dyDescent="0.25">
      <c r="A56" s="96"/>
      <c r="B56" s="60"/>
      <c r="C56" s="16" t="s">
        <v>57</v>
      </c>
      <c r="D56" s="27">
        <f>'2022'!G51</f>
        <v>0</v>
      </c>
      <c r="E56" s="27">
        <f>'2023'!G47</f>
        <v>0</v>
      </c>
      <c r="F56" s="27">
        <f>'2024'!G42</f>
        <v>0</v>
      </c>
      <c r="G56" s="27">
        <f>'2025'!G42</f>
        <v>0</v>
      </c>
      <c r="H56" s="27">
        <f>'2026'!G38</f>
        <v>0</v>
      </c>
      <c r="I56" s="27">
        <f>'2027'!G38</f>
        <v>0</v>
      </c>
      <c r="J56" s="27">
        <f t="shared" si="7"/>
        <v>0</v>
      </c>
    </row>
    <row r="57" spans="1:10" ht="15" customHeight="1" x14ac:dyDescent="0.25">
      <c r="A57" s="92" t="s">
        <v>132</v>
      </c>
      <c r="B57" s="58" t="s">
        <v>183</v>
      </c>
      <c r="C57" s="12" t="s">
        <v>42</v>
      </c>
      <c r="D57" s="27">
        <f>'2022'!G52</f>
        <v>21092.184000000001</v>
      </c>
      <c r="E57" s="27">
        <v>0</v>
      </c>
      <c r="F57" s="27">
        <v>0</v>
      </c>
      <c r="G57" s="28">
        <f>'2025'!G43</f>
        <v>0</v>
      </c>
      <c r="H57" s="27">
        <f>'2026'!G39</f>
        <v>0</v>
      </c>
      <c r="I57" s="27">
        <f>'2027'!G39</f>
        <v>0</v>
      </c>
      <c r="J57" s="27">
        <f t="shared" si="0"/>
        <v>21092.184000000001</v>
      </c>
    </row>
    <row r="58" spans="1:10" x14ac:dyDescent="0.25">
      <c r="A58" s="95"/>
      <c r="B58" s="59"/>
      <c r="C58" s="12" t="s">
        <v>43</v>
      </c>
      <c r="D58" s="27">
        <f>'2022'!G53</f>
        <v>0</v>
      </c>
      <c r="E58" s="27">
        <f>'2023'!G49</f>
        <v>0</v>
      </c>
      <c r="F58" s="27">
        <f>'2024'!G44</f>
        <v>0</v>
      </c>
      <c r="G58" s="28">
        <f>'2025'!G44</f>
        <v>0</v>
      </c>
      <c r="H58" s="27">
        <f>'2026'!G40</f>
        <v>0</v>
      </c>
      <c r="I58" s="27">
        <f>'2027'!G40</f>
        <v>0</v>
      </c>
      <c r="J58" s="27">
        <f t="shared" si="0"/>
        <v>0</v>
      </c>
    </row>
    <row r="59" spans="1:10" x14ac:dyDescent="0.25">
      <c r="A59" s="95"/>
      <c r="B59" s="59"/>
      <c r="C59" s="12" t="s">
        <v>44</v>
      </c>
      <c r="D59" s="27">
        <f>'2022'!G54</f>
        <v>20646</v>
      </c>
      <c r="E59" s="27">
        <v>0</v>
      </c>
      <c r="F59" s="27">
        <v>0</v>
      </c>
      <c r="G59" s="28">
        <f>'2025'!G45</f>
        <v>0</v>
      </c>
      <c r="H59" s="27">
        <f>'2026'!G41</f>
        <v>0</v>
      </c>
      <c r="I59" s="27">
        <f>'2027'!G41</f>
        <v>0</v>
      </c>
      <c r="J59" s="27">
        <f t="shared" si="0"/>
        <v>20646</v>
      </c>
    </row>
    <row r="60" spans="1:10" ht="30" x14ac:dyDescent="0.25">
      <c r="A60" s="95"/>
      <c r="B60" s="59"/>
      <c r="C60" s="12" t="s">
        <v>24</v>
      </c>
      <c r="D60" s="27">
        <f>'2022'!G55</f>
        <v>446.18400000000003</v>
      </c>
      <c r="E60" s="27">
        <v>0</v>
      </c>
      <c r="F60" s="27">
        <v>0</v>
      </c>
      <c r="G60" s="27">
        <f>'2025'!G46</f>
        <v>0</v>
      </c>
      <c r="H60" s="27">
        <f>'2026'!G42</f>
        <v>0</v>
      </c>
      <c r="I60" s="27">
        <f>'2027'!G42</f>
        <v>0</v>
      </c>
      <c r="J60" s="27">
        <f t="shared" si="0"/>
        <v>446.18400000000003</v>
      </c>
    </row>
    <row r="61" spans="1:10" x14ac:dyDescent="0.25">
      <c r="A61" s="96"/>
      <c r="B61" s="60"/>
      <c r="C61" s="16" t="s">
        <v>57</v>
      </c>
      <c r="D61" s="27">
        <f>'2022'!G56</f>
        <v>0</v>
      </c>
      <c r="E61" s="27">
        <f>'2023'!G52</f>
        <v>0</v>
      </c>
      <c r="F61" s="27">
        <f>'2024'!G47</f>
        <v>0</v>
      </c>
      <c r="G61" s="27">
        <f>'2025'!G47</f>
        <v>0</v>
      </c>
      <c r="H61" s="27">
        <f>'2026'!G43</f>
        <v>0</v>
      </c>
      <c r="I61" s="27">
        <f>'2027'!G43</f>
        <v>0</v>
      </c>
      <c r="J61" s="27">
        <f t="shared" si="0"/>
        <v>0</v>
      </c>
    </row>
    <row r="62" spans="1:10" ht="15" customHeight="1" x14ac:dyDescent="0.25">
      <c r="A62" s="92" t="s">
        <v>137</v>
      </c>
      <c r="B62" s="58" t="s">
        <v>168</v>
      </c>
      <c r="C62" s="16" t="s">
        <v>42</v>
      </c>
      <c r="D62" s="27">
        <f>SUM(D63:D66)</f>
        <v>121425.7</v>
      </c>
      <c r="E62" s="27">
        <f>'2023'!G53</f>
        <v>50051.951300000001</v>
      </c>
      <c r="F62" s="27">
        <v>0</v>
      </c>
      <c r="G62" s="28">
        <v>0</v>
      </c>
      <c r="H62" s="27">
        <v>0</v>
      </c>
      <c r="I62" s="27">
        <v>0</v>
      </c>
      <c r="J62" s="27">
        <f t="shared" si="0"/>
        <v>171477.6513</v>
      </c>
    </row>
    <row r="63" spans="1:10" x14ac:dyDescent="0.25">
      <c r="A63" s="93"/>
      <c r="B63" s="59"/>
      <c r="C63" s="16" t="s">
        <v>43</v>
      </c>
      <c r="D63" s="27">
        <v>0</v>
      </c>
      <c r="E63" s="27">
        <f>'2023'!G54</f>
        <v>0</v>
      </c>
      <c r="F63" s="27">
        <f>'2024'!G49</f>
        <v>0</v>
      </c>
      <c r="G63" s="28">
        <f>'2025'!G49</f>
        <v>0</v>
      </c>
      <c r="H63" s="27">
        <f>'2026'!G45</f>
        <v>0</v>
      </c>
      <c r="I63" s="27">
        <f>'2027'!G45</f>
        <v>0</v>
      </c>
      <c r="J63" s="27">
        <f t="shared" si="0"/>
        <v>0</v>
      </c>
    </row>
    <row r="64" spans="1:10" x14ac:dyDescent="0.25">
      <c r="A64" s="93"/>
      <c r="B64" s="59"/>
      <c r="C64" s="16" t="s">
        <v>44</v>
      </c>
      <c r="D64" s="27">
        <v>121425.7</v>
      </c>
      <c r="E64" s="27">
        <f>'2023'!G55</f>
        <v>50000</v>
      </c>
      <c r="F64" s="27">
        <f>'2024'!G50</f>
        <v>0</v>
      </c>
      <c r="G64" s="28">
        <f>'2025'!G50</f>
        <v>0</v>
      </c>
      <c r="H64" s="27">
        <f>'2026'!G46</f>
        <v>0</v>
      </c>
      <c r="I64" s="27">
        <f>'2027'!G46</f>
        <v>0</v>
      </c>
      <c r="J64" s="27">
        <f t="shared" si="0"/>
        <v>171425.7</v>
      </c>
    </row>
    <row r="65" spans="1:10" ht="30" x14ac:dyDescent="0.25">
      <c r="A65" s="93"/>
      <c r="B65" s="59"/>
      <c r="C65" s="16" t="s">
        <v>24</v>
      </c>
      <c r="D65" s="27">
        <v>0</v>
      </c>
      <c r="E65" s="27">
        <f>'2023'!G56</f>
        <v>51.951300000000003</v>
      </c>
      <c r="F65" s="27">
        <v>0</v>
      </c>
      <c r="G65" s="28">
        <v>0</v>
      </c>
      <c r="H65" s="27">
        <v>0</v>
      </c>
      <c r="I65" s="27">
        <v>0</v>
      </c>
      <c r="J65" s="27">
        <f t="shared" si="0"/>
        <v>51.951300000000003</v>
      </c>
    </row>
    <row r="66" spans="1:10" x14ac:dyDescent="0.25">
      <c r="A66" s="94"/>
      <c r="B66" s="60"/>
      <c r="C66" s="16" t="s">
        <v>57</v>
      </c>
      <c r="D66" s="27">
        <v>0</v>
      </c>
      <c r="E66" s="27">
        <f>'2023'!G57</f>
        <v>0</v>
      </c>
      <c r="F66" s="27">
        <f>'2024'!G52</f>
        <v>0</v>
      </c>
      <c r="G66" s="28">
        <f>'2025'!G52</f>
        <v>0</v>
      </c>
      <c r="H66" s="27">
        <f>'2026'!G48</f>
        <v>0</v>
      </c>
      <c r="I66" s="27">
        <f>'2027'!G48</f>
        <v>0</v>
      </c>
      <c r="J66" s="27">
        <f t="shared" si="0"/>
        <v>0</v>
      </c>
    </row>
    <row r="67" spans="1:10" x14ac:dyDescent="0.25">
      <c r="A67" s="110" t="s">
        <v>169</v>
      </c>
      <c r="B67" s="113" t="s">
        <v>138</v>
      </c>
      <c r="C67" s="16" t="s">
        <v>42</v>
      </c>
      <c r="D67" s="27">
        <f>SUM(D68:D71)</f>
        <v>148.17400000000001</v>
      </c>
      <c r="E67" s="27">
        <f>'2023'!G58</f>
        <v>273.33999999999997</v>
      </c>
      <c r="F67" s="27">
        <v>0</v>
      </c>
      <c r="G67" s="28">
        <v>0</v>
      </c>
      <c r="H67" s="27">
        <v>0</v>
      </c>
      <c r="I67" s="27">
        <v>0</v>
      </c>
      <c r="J67" s="27">
        <f t="shared" ref="J67:J76" si="8">SUM(D67:I67)</f>
        <v>421.51400000000001</v>
      </c>
    </row>
    <row r="68" spans="1:10" x14ac:dyDescent="0.25">
      <c r="A68" s="111"/>
      <c r="B68" s="114"/>
      <c r="C68" s="16" t="s">
        <v>43</v>
      </c>
      <c r="D68" s="27">
        <v>0</v>
      </c>
      <c r="E68" s="27">
        <f>'2023'!G64</f>
        <v>0</v>
      </c>
      <c r="F68" s="27">
        <f>'2024'!G54</f>
        <v>0</v>
      </c>
      <c r="G68" s="28">
        <f>'2025'!G54</f>
        <v>0</v>
      </c>
      <c r="H68" s="27">
        <f>'2026'!G50</f>
        <v>0</v>
      </c>
      <c r="I68" s="27">
        <f>'2027'!G50</f>
        <v>0</v>
      </c>
      <c r="J68" s="27">
        <f t="shared" si="8"/>
        <v>0</v>
      </c>
    </row>
    <row r="69" spans="1:10" x14ac:dyDescent="0.25">
      <c r="A69" s="111"/>
      <c r="B69" s="114"/>
      <c r="C69" s="16" t="s">
        <v>44</v>
      </c>
      <c r="D69" s="27">
        <v>0</v>
      </c>
      <c r="E69" s="27">
        <f>'2023'!G65</f>
        <v>0</v>
      </c>
      <c r="F69" s="27">
        <f>'2024'!G55</f>
        <v>0</v>
      </c>
      <c r="G69" s="28">
        <f>'2025'!G55</f>
        <v>0</v>
      </c>
      <c r="H69" s="27">
        <f>'2026'!G51</f>
        <v>0</v>
      </c>
      <c r="I69" s="27">
        <f>'2027'!G51</f>
        <v>0</v>
      </c>
      <c r="J69" s="27">
        <f t="shared" si="8"/>
        <v>0</v>
      </c>
    </row>
    <row r="70" spans="1:10" ht="30" x14ac:dyDescent="0.25">
      <c r="A70" s="111"/>
      <c r="B70" s="114"/>
      <c r="C70" s="16" t="s">
        <v>24</v>
      </c>
      <c r="D70" s="27">
        <f>'2022'!G65</f>
        <v>148.17400000000001</v>
      </c>
      <c r="E70" s="27">
        <f>'2023'!G61</f>
        <v>273.33999999999997</v>
      </c>
      <c r="F70" s="27">
        <v>0</v>
      </c>
      <c r="G70" s="28">
        <v>0</v>
      </c>
      <c r="H70" s="27">
        <v>0</v>
      </c>
      <c r="I70" s="27">
        <v>0</v>
      </c>
      <c r="J70" s="27">
        <f t="shared" si="8"/>
        <v>421.51400000000001</v>
      </c>
    </row>
    <row r="71" spans="1:10" x14ac:dyDescent="0.25">
      <c r="A71" s="112"/>
      <c r="B71" s="115"/>
      <c r="C71" s="16" t="s">
        <v>57</v>
      </c>
      <c r="D71" s="27">
        <v>0</v>
      </c>
      <c r="E71" s="27">
        <v>0</v>
      </c>
      <c r="F71" s="27">
        <v>0</v>
      </c>
      <c r="G71" s="28">
        <v>0</v>
      </c>
      <c r="H71" s="27">
        <v>0</v>
      </c>
      <c r="I71" s="27">
        <v>0</v>
      </c>
      <c r="J71" s="27">
        <f t="shared" si="8"/>
        <v>0</v>
      </c>
    </row>
    <row r="72" spans="1:10" x14ac:dyDescent="0.25">
      <c r="A72" s="110" t="s">
        <v>181</v>
      </c>
      <c r="B72" s="113" t="s">
        <v>21</v>
      </c>
      <c r="C72" s="16" t="s">
        <v>42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f t="shared" si="8"/>
        <v>0</v>
      </c>
    </row>
    <row r="73" spans="1:10" x14ac:dyDescent="0.25">
      <c r="A73" s="111"/>
      <c r="B73" s="114"/>
      <c r="C73" s="16" t="s">
        <v>43</v>
      </c>
      <c r="D73" s="27">
        <v>0</v>
      </c>
      <c r="E73" s="27">
        <v>0</v>
      </c>
      <c r="F73" s="27">
        <v>0</v>
      </c>
      <c r="G73" s="27">
        <v>0</v>
      </c>
      <c r="H73" s="27">
        <v>0</v>
      </c>
      <c r="I73" s="27">
        <f>'2027'!G45</f>
        <v>0</v>
      </c>
      <c r="J73" s="27">
        <f t="shared" si="8"/>
        <v>0</v>
      </c>
    </row>
    <row r="74" spans="1:10" x14ac:dyDescent="0.25">
      <c r="A74" s="111"/>
      <c r="B74" s="114"/>
      <c r="C74" s="16" t="s">
        <v>44</v>
      </c>
      <c r="D74" s="27">
        <v>0</v>
      </c>
      <c r="E74" s="27">
        <v>0</v>
      </c>
      <c r="F74" s="27">
        <v>0</v>
      </c>
      <c r="G74" s="27">
        <v>0</v>
      </c>
      <c r="H74" s="27">
        <v>0</v>
      </c>
      <c r="I74" s="27">
        <f>'2027'!G46</f>
        <v>0</v>
      </c>
      <c r="J74" s="27">
        <f t="shared" si="8"/>
        <v>0</v>
      </c>
    </row>
    <row r="75" spans="1:10" ht="30" x14ac:dyDescent="0.25">
      <c r="A75" s="111"/>
      <c r="B75" s="114"/>
      <c r="C75" s="16" t="s">
        <v>24</v>
      </c>
      <c r="D75" s="27">
        <v>0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7">
        <f t="shared" si="8"/>
        <v>0</v>
      </c>
    </row>
    <row r="76" spans="1:10" x14ac:dyDescent="0.25">
      <c r="A76" s="112"/>
      <c r="B76" s="115"/>
      <c r="C76" s="16" t="s">
        <v>57</v>
      </c>
      <c r="D76" s="27">
        <v>0</v>
      </c>
      <c r="E76" s="27">
        <v>0</v>
      </c>
      <c r="F76" s="27">
        <v>0</v>
      </c>
      <c r="G76" s="27">
        <v>0</v>
      </c>
      <c r="H76" s="27">
        <v>0</v>
      </c>
      <c r="I76" s="27">
        <f>'2027'!G48</f>
        <v>0</v>
      </c>
      <c r="J76" s="27">
        <f t="shared" si="8"/>
        <v>0</v>
      </c>
    </row>
    <row r="77" spans="1:10" ht="15" customHeight="1" x14ac:dyDescent="0.25">
      <c r="A77" s="92" t="s">
        <v>30</v>
      </c>
      <c r="B77" s="58" t="s">
        <v>62</v>
      </c>
      <c r="C77" s="4" t="s">
        <v>42</v>
      </c>
      <c r="D77" s="27">
        <f>'2022'!G67</f>
        <v>5212.9690000000001</v>
      </c>
      <c r="E77" s="27">
        <f>'2023'!G63</f>
        <v>6442.9207699999997</v>
      </c>
      <c r="F77" s="27">
        <f>'2024'!G53</f>
        <v>8833.4429999999993</v>
      </c>
      <c r="G77" s="28">
        <f>'2025'!G53</f>
        <v>1501.5</v>
      </c>
      <c r="H77" s="27">
        <f>'2026'!G49</f>
        <v>1501.5</v>
      </c>
      <c r="I77" s="27">
        <f>'2027'!G49</f>
        <v>1501.5</v>
      </c>
      <c r="J77" s="27">
        <f t="shared" si="0"/>
        <v>24993.832770000001</v>
      </c>
    </row>
    <row r="78" spans="1:10" x14ac:dyDescent="0.25">
      <c r="A78" s="95"/>
      <c r="B78" s="59"/>
      <c r="C78" s="4" t="s">
        <v>43</v>
      </c>
      <c r="D78" s="27">
        <f>'2022'!G68</f>
        <v>0</v>
      </c>
      <c r="E78" s="27">
        <f>'2023'!G64</f>
        <v>0</v>
      </c>
      <c r="F78" s="27">
        <f>'2024'!G54</f>
        <v>0</v>
      </c>
      <c r="G78" s="28">
        <f>'2025'!G54</f>
        <v>0</v>
      </c>
      <c r="H78" s="27">
        <f>'2026'!G50</f>
        <v>0</v>
      </c>
      <c r="I78" s="27">
        <f>'2027'!G50</f>
        <v>0</v>
      </c>
      <c r="J78" s="27">
        <f t="shared" si="0"/>
        <v>0</v>
      </c>
    </row>
    <row r="79" spans="1:10" x14ac:dyDescent="0.25">
      <c r="A79" s="95"/>
      <c r="B79" s="59"/>
      <c r="C79" s="4" t="s">
        <v>44</v>
      </c>
      <c r="D79" s="27">
        <f>'2022'!G69</f>
        <v>0</v>
      </c>
      <c r="E79" s="27">
        <f>'2023'!G65</f>
        <v>0</v>
      </c>
      <c r="F79" s="27">
        <f>'2024'!G55</f>
        <v>0</v>
      </c>
      <c r="G79" s="28">
        <f>'2025'!G55</f>
        <v>0</v>
      </c>
      <c r="H79" s="27">
        <f>'2026'!G51</f>
        <v>0</v>
      </c>
      <c r="I79" s="27">
        <f>'2027'!G51</f>
        <v>0</v>
      </c>
      <c r="J79" s="27">
        <f t="shared" si="0"/>
        <v>0</v>
      </c>
    </row>
    <row r="80" spans="1:10" ht="30" x14ac:dyDescent="0.25">
      <c r="A80" s="95"/>
      <c r="B80" s="59"/>
      <c r="C80" s="4" t="s">
        <v>24</v>
      </c>
      <c r="D80" s="27">
        <f>'2022'!G70</f>
        <v>5061.1639999999998</v>
      </c>
      <c r="E80" s="27">
        <f>'2023'!G66</f>
        <v>6400</v>
      </c>
      <c r="F80" s="27">
        <f>'2024'!G56</f>
        <v>7357.4</v>
      </c>
      <c r="G80" s="28">
        <f>'2025'!G56</f>
        <v>1500</v>
      </c>
      <c r="H80" s="27">
        <f>'2026'!G52</f>
        <v>1500</v>
      </c>
      <c r="I80" s="27">
        <f>'2027'!G52</f>
        <v>1500</v>
      </c>
      <c r="J80" s="27">
        <f t="shared" si="0"/>
        <v>23318.563999999998</v>
      </c>
    </row>
    <row r="81" spans="1:10" x14ac:dyDescent="0.25">
      <c r="A81" s="96"/>
      <c r="B81" s="60"/>
      <c r="C81" s="16" t="s">
        <v>57</v>
      </c>
      <c r="D81" s="27">
        <f>'2022'!G71</f>
        <v>151.80500000000001</v>
      </c>
      <c r="E81" s="27">
        <f>'2023'!G67</f>
        <v>42.920769999999997</v>
      </c>
      <c r="F81" s="27">
        <f>'2024'!G57</f>
        <v>1476.0429999999999</v>
      </c>
      <c r="G81" s="27">
        <f>'2025'!G57</f>
        <v>1.5</v>
      </c>
      <c r="H81" s="27">
        <f>'2026'!G53</f>
        <v>1.5</v>
      </c>
      <c r="I81" s="27">
        <f>'2027'!G53</f>
        <v>1.5</v>
      </c>
      <c r="J81" s="27">
        <f t="shared" si="0"/>
        <v>1675.2687699999999</v>
      </c>
    </row>
    <row r="82" spans="1:10" ht="15" customHeight="1" x14ac:dyDescent="0.25">
      <c r="A82" s="92" t="s">
        <v>31</v>
      </c>
      <c r="B82" s="62" t="s">
        <v>59</v>
      </c>
      <c r="C82" s="4" t="s">
        <v>42</v>
      </c>
      <c r="D82" s="27">
        <f>'2022'!G72</f>
        <v>5212.9690000000001</v>
      </c>
      <c r="E82" s="27">
        <f>'2023'!G68</f>
        <v>6442.9207699999997</v>
      </c>
      <c r="F82" s="27">
        <f>'2024'!G58</f>
        <v>8833.4429999999993</v>
      </c>
      <c r="G82" s="28">
        <f>'2025'!G58</f>
        <v>1501.5</v>
      </c>
      <c r="H82" s="27">
        <f>'2026'!G54</f>
        <v>1501.5</v>
      </c>
      <c r="I82" s="27">
        <f>'2027'!G54</f>
        <v>1501.5</v>
      </c>
      <c r="J82" s="27">
        <f t="shared" si="0"/>
        <v>24993.832770000001</v>
      </c>
    </row>
    <row r="83" spans="1:10" x14ac:dyDescent="0.25">
      <c r="A83" s="95"/>
      <c r="B83" s="63"/>
      <c r="C83" s="4" t="s">
        <v>43</v>
      </c>
      <c r="D83" s="27">
        <f>'2022'!G73</f>
        <v>0</v>
      </c>
      <c r="E83" s="27">
        <f>'2023'!G69</f>
        <v>0</v>
      </c>
      <c r="F83" s="27">
        <f>'2024'!G59</f>
        <v>0</v>
      </c>
      <c r="G83" s="28">
        <f>'2025'!G59</f>
        <v>0</v>
      </c>
      <c r="H83" s="27">
        <f>'2026'!G55</f>
        <v>0</v>
      </c>
      <c r="I83" s="27">
        <f>'2027'!G55</f>
        <v>0</v>
      </c>
      <c r="J83" s="27">
        <f t="shared" si="0"/>
        <v>0</v>
      </c>
    </row>
    <row r="84" spans="1:10" x14ac:dyDescent="0.25">
      <c r="A84" s="95"/>
      <c r="B84" s="63"/>
      <c r="C84" s="4" t="s">
        <v>44</v>
      </c>
      <c r="D84" s="27">
        <f>'2022'!G74</f>
        <v>0</v>
      </c>
      <c r="E84" s="27">
        <f>'2023'!G70</f>
        <v>0</v>
      </c>
      <c r="F84" s="27">
        <f>'2024'!G60</f>
        <v>0</v>
      </c>
      <c r="G84" s="28">
        <f>'2025'!G60</f>
        <v>0</v>
      </c>
      <c r="H84" s="27">
        <f>'2026'!G56</f>
        <v>0</v>
      </c>
      <c r="I84" s="27">
        <f>'2027'!G56</f>
        <v>0</v>
      </c>
      <c r="J84" s="27">
        <f t="shared" si="0"/>
        <v>0</v>
      </c>
    </row>
    <row r="85" spans="1:10" ht="30" x14ac:dyDescent="0.25">
      <c r="A85" s="95"/>
      <c r="B85" s="63"/>
      <c r="C85" s="4" t="s">
        <v>24</v>
      </c>
      <c r="D85" s="27">
        <f>'2022'!G75</f>
        <v>5061.1639999999998</v>
      </c>
      <c r="E85" s="27">
        <f>'2023'!G71</f>
        <v>6400</v>
      </c>
      <c r="F85" s="27">
        <f>'2024'!G61</f>
        <v>7357.4</v>
      </c>
      <c r="G85" s="28">
        <f>'2025'!G61</f>
        <v>1500</v>
      </c>
      <c r="H85" s="27">
        <f>'2026'!G57</f>
        <v>1500</v>
      </c>
      <c r="I85" s="27">
        <f>'2027'!G57</f>
        <v>1500</v>
      </c>
      <c r="J85" s="27">
        <f t="shared" si="0"/>
        <v>23318.563999999998</v>
      </c>
    </row>
    <row r="86" spans="1:10" x14ac:dyDescent="0.25">
      <c r="A86" s="96"/>
      <c r="B86" s="64"/>
      <c r="C86" s="16" t="s">
        <v>57</v>
      </c>
      <c r="D86" s="27">
        <f>'2022'!G76</f>
        <v>151.80500000000001</v>
      </c>
      <c r="E86" s="27">
        <f>'2023'!G72</f>
        <v>42.920769999999997</v>
      </c>
      <c r="F86" s="27">
        <f>'2024'!G62</f>
        <v>1476.0429999999999</v>
      </c>
      <c r="G86" s="27">
        <f>'2025'!G62</f>
        <v>1.5</v>
      </c>
      <c r="H86" s="27">
        <f>'2026'!G58</f>
        <v>1.5</v>
      </c>
      <c r="I86" s="27">
        <f>'2027'!G58</f>
        <v>1.5</v>
      </c>
      <c r="J86" s="27">
        <f t="shared" si="0"/>
        <v>1675.2687699999999</v>
      </c>
    </row>
    <row r="87" spans="1:10" ht="15" customHeight="1" x14ac:dyDescent="0.25">
      <c r="A87" s="92" t="s">
        <v>32</v>
      </c>
      <c r="B87" s="58" t="s">
        <v>61</v>
      </c>
      <c r="C87" s="4" t="s">
        <v>42</v>
      </c>
      <c r="D87" s="27">
        <f>'2022'!G77</f>
        <v>0</v>
      </c>
      <c r="E87" s="27">
        <f>'2023'!G73</f>
        <v>0</v>
      </c>
      <c r="F87" s="27">
        <f>'2024'!G63</f>
        <v>0</v>
      </c>
      <c r="G87" s="28">
        <f>'2025'!G63</f>
        <v>0</v>
      </c>
      <c r="H87" s="27">
        <f>'2026'!G59</f>
        <v>0</v>
      </c>
      <c r="I87" s="27">
        <f>'2027'!G59</f>
        <v>0</v>
      </c>
      <c r="J87" s="27">
        <f t="shared" si="0"/>
        <v>0</v>
      </c>
    </row>
    <row r="88" spans="1:10" x14ac:dyDescent="0.25">
      <c r="A88" s="95"/>
      <c r="B88" s="59"/>
      <c r="C88" s="4" t="s">
        <v>43</v>
      </c>
      <c r="D88" s="27">
        <f>'2022'!G78</f>
        <v>0</v>
      </c>
      <c r="E88" s="27">
        <f>'2023'!G74</f>
        <v>0</v>
      </c>
      <c r="F88" s="27">
        <f>'2024'!G64</f>
        <v>0</v>
      </c>
      <c r="G88" s="28">
        <f>'2025'!G64</f>
        <v>0</v>
      </c>
      <c r="H88" s="27">
        <f>'2026'!G60</f>
        <v>0</v>
      </c>
      <c r="I88" s="27">
        <f>'2027'!G60</f>
        <v>0</v>
      </c>
      <c r="J88" s="27">
        <f t="shared" si="0"/>
        <v>0</v>
      </c>
    </row>
    <row r="89" spans="1:10" x14ac:dyDescent="0.25">
      <c r="A89" s="95"/>
      <c r="B89" s="59"/>
      <c r="C89" s="4" t="s">
        <v>44</v>
      </c>
      <c r="D89" s="27">
        <f>'2022'!G79</f>
        <v>0</v>
      </c>
      <c r="E89" s="27">
        <f>'2023'!G75</f>
        <v>0</v>
      </c>
      <c r="F89" s="27">
        <f>'2024'!G65</f>
        <v>0</v>
      </c>
      <c r="G89" s="28">
        <f>'2025'!G65</f>
        <v>0</v>
      </c>
      <c r="H89" s="27">
        <f>'2026'!G61</f>
        <v>0</v>
      </c>
      <c r="I89" s="27">
        <f>'2027'!G61</f>
        <v>0</v>
      </c>
      <c r="J89" s="27">
        <f t="shared" si="0"/>
        <v>0</v>
      </c>
    </row>
    <row r="90" spans="1:10" ht="30" x14ac:dyDescent="0.25">
      <c r="A90" s="95"/>
      <c r="B90" s="59"/>
      <c r="C90" s="4" t="s">
        <v>24</v>
      </c>
      <c r="D90" s="27">
        <f>'2022'!G80</f>
        <v>0</v>
      </c>
      <c r="E90" s="27">
        <f>'2023'!G76</f>
        <v>0</v>
      </c>
      <c r="F90" s="27">
        <f>'2024'!G66</f>
        <v>0</v>
      </c>
      <c r="G90" s="28">
        <f>'2025'!G66</f>
        <v>0</v>
      </c>
      <c r="H90" s="27">
        <f>'2026'!G62</f>
        <v>0</v>
      </c>
      <c r="I90" s="27">
        <f>'2027'!G62</f>
        <v>0</v>
      </c>
      <c r="J90" s="27">
        <f t="shared" si="0"/>
        <v>0</v>
      </c>
    </row>
    <row r="91" spans="1:10" x14ac:dyDescent="0.25">
      <c r="A91" s="96"/>
      <c r="B91" s="60"/>
      <c r="C91" s="16" t="s">
        <v>57</v>
      </c>
      <c r="D91" s="27">
        <f>'2022'!G81</f>
        <v>0</v>
      </c>
      <c r="E91" s="27">
        <f>'2023'!G77</f>
        <v>0</v>
      </c>
      <c r="F91" s="27">
        <f>'2024'!G67</f>
        <v>0</v>
      </c>
      <c r="G91" s="28">
        <f>'2025'!G67</f>
        <v>0</v>
      </c>
      <c r="H91" s="27">
        <f>'2026'!G63</f>
        <v>0</v>
      </c>
      <c r="I91" s="27">
        <f>'2027'!G63</f>
        <v>0</v>
      </c>
      <c r="J91" s="27">
        <f t="shared" si="0"/>
        <v>0</v>
      </c>
    </row>
    <row r="92" spans="1:10" ht="15" customHeight="1" x14ac:dyDescent="0.25">
      <c r="A92" s="92" t="s">
        <v>34</v>
      </c>
      <c r="B92" s="58" t="s">
        <v>35</v>
      </c>
      <c r="C92" s="4" t="s">
        <v>42</v>
      </c>
      <c r="D92" s="27">
        <f>'2022'!G187</f>
        <v>0</v>
      </c>
      <c r="E92" s="27">
        <f>'2023'!G78</f>
        <v>0</v>
      </c>
      <c r="F92" s="27">
        <f>'2024'!G68</f>
        <v>0</v>
      </c>
      <c r="G92" s="28">
        <f>'2025'!G68</f>
        <v>0</v>
      </c>
      <c r="H92" s="27">
        <f>'2026'!G64</f>
        <v>0</v>
      </c>
      <c r="I92" s="27">
        <f>'2027'!G64</f>
        <v>0</v>
      </c>
      <c r="J92" s="27">
        <f t="shared" si="0"/>
        <v>0</v>
      </c>
    </row>
    <row r="93" spans="1:10" x14ac:dyDescent="0.25">
      <c r="A93" s="95"/>
      <c r="B93" s="59"/>
      <c r="C93" s="4" t="s">
        <v>43</v>
      </c>
      <c r="D93" s="27">
        <f>'2022'!G188</f>
        <v>0</v>
      </c>
      <c r="E93" s="27">
        <f>'2023'!G79</f>
        <v>0</v>
      </c>
      <c r="F93" s="27">
        <f>'2024'!G69</f>
        <v>0</v>
      </c>
      <c r="G93" s="28">
        <f>'2025'!G69</f>
        <v>0</v>
      </c>
      <c r="H93" s="27">
        <f>'2026'!G65</f>
        <v>0</v>
      </c>
      <c r="I93" s="27">
        <f>'2027'!G65</f>
        <v>0</v>
      </c>
      <c r="J93" s="27">
        <f t="shared" si="0"/>
        <v>0</v>
      </c>
    </row>
    <row r="94" spans="1:10" x14ac:dyDescent="0.25">
      <c r="A94" s="95"/>
      <c r="B94" s="59"/>
      <c r="C94" s="4" t="s">
        <v>44</v>
      </c>
      <c r="D94" s="27">
        <f>'2022'!G189</f>
        <v>0</v>
      </c>
      <c r="E94" s="27">
        <f>'2023'!G80</f>
        <v>0</v>
      </c>
      <c r="F94" s="27">
        <f>'2024'!G70</f>
        <v>0</v>
      </c>
      <c r="G94" s="28">
        <f>'2025'!G70</f>
        <v>0</v>
      </c>
      <c r="H94" s="27">
        <f>'2026'!G66</f>
        <v>0</v>
      </c>
      <c r="I94" s="27">
        <f>'2027'!G66</f>
        <v>0</v>
      </c>
      <c r="J94" s="27">
        <f t="shared" si="0"/>
        <v>0</v>
      </c>
    </row>
    <row r="95" spans="1:10" ht="30" x14ac:dyDescent="0.25">
      <c r="A95" s="95"/>
      <c r="B95" s="59"/>
      <c r="C95" s="4" t="s">
        <v>24</v>
      </c>
      <c r="D95" s="27">
        <f>'2022'!G190</f>
        <v>0</v>
      </c>
      <c r="E95" s="27">
        <f>'2023'!G81</f>
        <v>0</v>
      </c>
      <c r="F95" s="27">
        <f>'2024'!G71</f>
        <v>0</v>
      </c>
      <c r="G95" s="28">
        <f>'2025'!G71</f>
        <v>0</v>
      </c>
      <c r="H95" s="27">
        <f>'2026'!G67</f>
        <v>0</v>
      </c>
      <c r="I95" s="27">
        <f>'2027'!G67</f>
        <v>0</v>
      </c>
      <c r="J95" s="27">
        <f t="shared" si="0"/>
        <v>0</v>
      </c>
    </row>
    <row r="96" spans="1:10" ht="15" customHeight="1" x14ac:dyDescent="0.25">
      <c r="A96" s="96"/>
      <c r="B96" s="60"/>
      <c r="C96" s="16" t="s">
        <v>57</v>
      </c>
      <c r="D96" s="27">
        <f>'2022'!G191</f>
        <v>0</v>
      </c>
      <c r="E96" s="27">
        <f>'2023'!G82</f>
        <v>0</v>
      </c>
      <c r="F96" s="27">
        <f>'2024'!G72</f>
        <v>0</v>
      </c>
      <c r="G96" s="28">
        <f>'2025'!G72</f>
        <v>0</v>
      </c>
      <c r="H96" s="27">
        <f>'2026'!G68</f>
        <v>0</v>
      </c>
      <c r="I96" s="27">
        <f>'2027'!G68</f>
        <v>0</v>
      </c>
      <c r="J96" s="27">
        <f t="shared" ref="J96:J121" si="9">SUM(D96:I96)</f>
        <v>0</v>
      </c>
    </row>
    <row r="97" spans="1:10" ht="15" customHeight="1" x14ac:dyDescent="0.25">
      <c r="A97" s="92" t="s">
        <v>36</v>
      </c>
      <c r="B97" s="58" t="s">
        <v>120</v>
      </c>
      <c r="C97" s="4" t="s">
        <v>42</v>
      </c>
      <c r="D97" s="27">
        <f>'2022'!G192</f>
        <v>1800</v>
      </c>
      <c r="E97" s="27">
        <f>'2023'!G83</f>
        <v>1800</v>
      </c>
      <c r="F97" s="27">
        <f>'2024'!G73</f>
        <v>2000</v>
      </c>
      <c r="G97" s="28">
        <f>'2025'!G73</f>
        <v>2800</v>
      </c>
      <c r="H97" s="27">
        <f>'2026'!G69</f>
        <v>2400</v>
      </c>
      <c r="I97" s="27">
        <f>'2027'!G69</f>
        <v>2400</v>
      </c>
      <c r="J97" s="27">
        <f t="shared" si="9"/>
        <v>13200</v>
      </c>
    </row>
    <row r="98" spans="1:10" x14ac:dyDescent="0.25">
      <c r="A98" s="95"/>
      <c r="B98" s="59"/>
      <c r="C98" s="4" t="s">
        <v>43</v>
      </c>
      <c r="D98" s="27">
        <f>'2022'!G193</f>
        <v>0</v>
      </c>
      <c r="E98" s="27">
        <f>'2023'!G84</f>
        <v>0</v>
      </c>
      <c r="F98" s="27">
        <f>'2024'!G74</f>
        <v>0</v>
      </c>
      <c r="G98" s="28">
        <f>'2025'!G74</f>
        <v>0</v>
      </c>
      <c r="H98" s="27">
        <f>'2026'!G70</f>
        <v>0</v>
      </c>
      <c r="I98" s="27">
        <f>'2027'!G70</f>
        <v>0</v>
      </c>
      <c r="J98" s="27">
        <f t="shared" si="9"/>
        <v>0</v>
      </c>
    </row>
    <row r="99" spans="1:10" x14ac:dyDescent="0.25">
      <c r="A99" s="95"/>
      <c r="B99" s="59"/>
      <c r="C99" s="4" t="s">
        <v>44</v>
      </c>
      <c r="D99" s="27">
        <f>'2022'!G194</f>
        <v>0</v>
      </c>
      <c r="E99" s="27">
        <f>'2023'!G85</f>
        <v>0</v>
      </c>
      <c r="F99" s="27">
        <f>'2024'!G75</f>
        <v>0</v>
      </c>
      <c r="G99" s="28">
        <f>'2025'!G75</f>
        <v>0</v>
      </c>
      <c r="H99" s="27">
        <f>'2026'!G71</f>
        <v>0</v>
      </c>
      <c r="I99" s="27">
        <f>'2027'!G71</f>
        <v>0</v>
      </c>
      <c r="J99" s="27">
        <f t="shared" si="9"/>
        <v>0</v>
      </c>
    </row>
    <row r="100" spans="1:10" ht="30" x14ac:dyDescent="0.25">
      <c r="A100" s="95"/>
      <c r="B100" s="59"/>
      <c r="C100" s="4" t="s">
        <v>24</v>
      </c>
      <c r="D100" s="27">
        <f>'2022'!G195</f>
        <v>1800</v>
      </c>
      <c r="E100" s="27">
        <f>'2023'!G86</f>
        <v>1800</v>
      </c>
      <c r="F100" s="27">
        <f>'2024'!G76</f>
        <v>2000</v>
      </c>
      <c r="G100" s="28">
        <f>'2025'!G76</f>
        <v>2800</v>
      </c>
      <c r="H100" s="27">
        <f>'2026'!G72</f>
        <v>2400</v>
      </c>
      <c r="I100" s="27">
        <f>'2027'!G72</f>
        <v>2400</v>
      </c>
      <c r="J100" s="27">
        <f t="shared" si="9"/>
        <v>13200</v>
      </c>
    </row>
    <row r="101" spans="1:10" x14ac:dyDescent="0.25">
      <c r="A101" s="96"/>
      <c r="B101" s="60"/>
      <c r="C101" s="16" t="s">
        <v>57</v>
      </c>
      <c r="D101" s="27">
        <f>'2022'!G196</f>
        <v>0</v>
      </c>
      <c r="E101" s="27">
        <f>'2023'!G87</f>
        <v>0</v>
      </c>
      <c r="F101" s="27">
        <f>'2024'!G77</f>
        <v>0</v>
      </c>
      <c r="G101" s="28">
        <f>'2025'!G77</f>
        <v>0</v>
      </c>
      <c r="H101" s="27">
        <f>'2026'!G73</f>
        <v>0</v>
      </c>
      <c r="I101" s="27">
        <f>'2027'!G73</f>
        <v>0</v>
      </c>
      <c r="J101" s="27">
        <f t="shared" si="9"/>
        <v>0</v>
      </c>
    </row>
    <row r="102" spans="1:10" x14ac:dyDescent="0.25">
      <c r="A102" s="92" t="s">
        <v>38</v>
      </c>
      <c r="B102" s="58" t="s">
        <v>118</v>
      </c>
      <c r="C102" s="16" t="s">
        <v>42</v>
      </c>
      <c r="D102" s="27">
        <f>SUM(D103:D106)</f>
        <v>3114.5460000000003</v>
      </c>
      <c r="E102" s="27">
        <f t="shared" ref="E102:I102" si="10">SUM(E103:E106)</f>
        <v>0</v>
      </c>
      <c r="F102" s="27">
        <f t="shared" si="10"/>
        <v>0</v>
      </c>
      <c r="G102" s="27">
        <f t="shared" si="10"/>
        <v>0</v>
      </c>
      <c r="H102" s="27">
        <f t="shared" si="10"/>
        <v>0</v>
      </c>
      <c r="I102" s="27">
        <f t="shared" si="10"/>
        <v>0</v>
      </c>
      <c r="J102" s="27">
        <f t="shared" si="9"/>
        <v>3114.5460000000003</v>
      </c>
    </row>
    <row r="103" spans="1:10" x14ac:dyDescent="0.25">
      <c r="A103" s="95"/>
      <c r="B103" s="59"/>
      <c r="C103" s="16" t="s">
        <v>43</v>
      </c>
      <c r="D103" s="27">
        <v>0</v>
      </c>
      <c r="E103" s="27">
        <v>0</v>
      </c>
      <c r="F103" s="27">
        <v>0</v>
      </c>
      <c r="G103" s="28">
        <v>0</v>
      </c>
      <c r="H103" s="27">
        <v>0</v>
      </c>
      <c r="I103" s="27">
        <v>0</v>
      </c>
      <c r="J103" s="27">
        <f t="shared" si="9"/>
        <v>0</v>
      </c>
    </row>
    <row r="104" spans="1:10" x14ac:dyDescent="0.25">
      <c r="A104" s="95"/>
      <c r="B104" s="59"/>
      <c r="C104" s="16" t="s">
        <v>44</v>
      </c>
      <c r="D104" s="27">
        <v>3083.4</v>
      </c>
      <c r="E104" s="27">
        <v>0</v>
      </c>
      <c r="F104" s="27">
        <v>0</v>
      </c>
      <c r="G104" s="28">
        <v>0</v>
      </c>
      <c r="H104" s="27">
        <v>0</v>
      </c>
      <c r="I104" s="27">
        <v>0</v>
      </c>
      <c r="J104" s="27">
        <f t="shared" si="9"/>
        <v>3083.4</v>
      </c>
    </row>
    <row r="105" spans="1:10" ht="30" x14ac:dyDescent="0.25">
      <c r="A105" s="95"/>
      <c r="B105" s="59"/>
      <c r="C105" s="16" t="s">
        <v>24</v>
      </c>
      <c r="D105" s="27">
        <v>31.146000000000001</v>
      </c>
      <c r="E105" s="27">
        <v>0</v>
      </c>
      <c r="F105" s="27">
        <v>0</v>
      </c>
      <c r="G105" s="28">
        <v>0</v>
      </c>
      <c r="H105" s="27">
        <v>0</v>
      </c>
      <c r="I105" s="27">
        <v>0</v>
      </c>
      <c r="J105" s="27">
        <f t="shared" si="9"/>
        <v>31.146000000000001</v>
      </c>
    </row>
    <row r="106" spans="1:10" x14ac:dyDescent="0.25">
      <c r="A106" s="96"/>
      <c r="B106" s="60"/>
      <c r="C106" s="16" t="s">
        <v>57</v>
      </c>
      <c r="D106" s="27">
        <v>0</v>
      </c>
      <c r="E106" s="27">
        <v>0</v>
      </c>
      <c r="F106" s="27">
        <v>0</v>
      </c>
      <c r="G106" s="28">
        <v>0</v>
      </c>
      <c r="H106" s="27">
        <v>0</v>
      </c>
      <c r="I106" s="27">
        <v>0</v>
      </c>
      <c r="J106" s="27">
        <f t="shared" si="9"/>
        <v>0</v>
      </c>
    </row>
    <row r="107" spans="1:10" ht="15" customHeight="1" x14ac:dyDescent="0.25">
      <c r="A107" s="92" t="s">
        <v>119</v>
      </c>
      <c r="B107" s="58" t="s">
        <v>60</v>
      </c>
      <c r="C107" s="16" t="s">
        <v>42</v>
      </c>
      <c r="D107" s="27">
        <f>'2022'!G202</f>
        <v>98.962000000000003</v>
      </c>
      <c r="E107" s="27">
        <f>'2023'!G93</f>
        <v>136.90700000000001</v>
      </c>
      <c r="F107" s="27">
        <f>'2024'!G78</f>
        <v>3394.884</v>
      </c>
      <c r="G107" s="28">
        <f>'2025'!G78</f>
        <v>595.548</v>
      </c>
      <c r="H107" s="27">
        <f>'2026'!G74</f>
        <v>0</v>
      </c>
      <c r="I107" s="27">
        <f>'2027'!G74</f>
        <v>0</v>
      </c>
      <c r="J107" s="27">
        <f t="shared" si="9"/>
        <v>4226.3010000000004</v>
      </c>
    </row>
    <row r="108" spans="1:10" x14ac:dyDescent="0.25">
      <c r="A108" s="95"/>
      <c r="B108" s="59"/>
      <c r="C108" s="16" t="s">
        <v>43</v>
      </c>
      <c r="D108" s="27">
        <f>'2022'!G208</f>
        <v>0</v>
      </c>
      <c r="E108" s="27">
        <f>'2023'!G109</f>
        <v>0</v>
      </c>
      <c r="F108" s="27">
        <f>'2024'!G94</f>
        <v>0</v>
      </c>
      <c r="G108" s="28">
        <f>'2025'!G84</f>
        <v>0</v>
      </c>
      <c r="H108" s="27">
        <f>'2026'!G75</f>
        <v>0</v>
      </c>
      <c r="I108" s="27">
        <f>'2027'!G75</f>
        <v>0</v>
      </c>
      <c r="J108" s="27">
        <f t="shared" si="9"/>
        <v>0</v>
      </c>
    </row>
    <row r="109" spans="1:10" x14ac:dyDescent="0.25">
      <c r="A109" s="95"/>
      <c r="B109" s="59"/>
      <c r="C109" s="16" t="s">
        <v>44</v>
      </c>
      <c r="D109" s="27">
        <f>'2022'!G209</f>
        <v>0</v>
      </c>
      <c r="E109" s="27">
        <v>0</v>
      </c>
      <c r="F109" s="27">
        <f>'2024'!G80</f>
        <v>1942.55</v>
      </c>
      <c r="G109" s="28">
        <f>'2025'!G85</f>
        <v>0</v>
      </c>
      <c r="H109" s="27">
        <f>'2026'!G76</f>
        <v>0</v>
      </c>
      <c r="I109" s="27">
        <f>'2027'!G76</f>
        <v>0</v>
      </c>
      <c r="J109" s="27">
        <f t="shared" si="9"/>
        <v>1942.55</v>
      </c>
    </row>
    <row r="110" spans="1:10" ht="30" x14ac:dyDescent="0.25">
      <c r="A110" s="95"/>
      <c r="B110" s="59"/>
      <c r="C110" s="16" t="s">
        <v>24</v>
      </c>
      <c r="D110" s="27">
        <f>'2022'!G205</f>
        <v>98.962000000000003</v>
      </c>
      <c r="E110" s="27">
        <f>'2023'!G96</f>
        <v>136.90700000000001</v>
      </c>
      <c r="F110" s="27">
        <f>'2024'!G81</f>
        <v>1452.3339999999998</v>
      </c>
      <c r="G110" s="28">
        <f>'2025'!G81</f>
        <v>595.548</v>
      </c>
      <c r="H110" s="27">
        <f>'2026'!G77</f>
        <v>0</v>
      </c>
      <c r="I110" s="27">
        <f>'2027'!G77</f>
        <v>0</v>
      </c>
      <c r="J110" s="27">
        <f t="shared" si="9"/>
        <v>2283.7510000000002</v>
      </c>
    </row>
    <row r="111" spans="1:10" x14ac:dyDescent="0.25">
      <c r="A111" s="96"/>
      <c r="B111" s="60"/>
      <c r="C111" s="16" t="s">
        <v>57</v>
      </c>
      <c r="D111" s="27">
        <f>'2022'!G211</f>
        <v>0</v>
      </c>
      <c r="E111" s="27">
        <f>'2023'!G112</f>
        <v>0</v>
      </c>
      <c r="F111" s="27">
        <f>'2024'!G97</f>
        <v>0</v>
      </c>
      <c r="G111" s="28">
        <f>'2025'!G87</f>
        <v>0</v>
      </c>
      <c r="H111" s="27">
        <f>'2026'!G78</f>
        <v>0</v>
      </c>
      <c r="I111" s="27">
        <f>'2027'!G78</f>
        <v>0</v>
      </c>
      <c r="J111" s="27">
        <f t="shared" si="9"/>
        <v>0</v>
      </c>
    </row>
    <row r="112" spans="1:10" x14ac:dyDescent="0.25">
      <c r="A112" s="92" t="s">
        <v>140</v>
      </c>
      <c r="B112" s="58" t="s">
        <v>141</v>
      </c>
      <c r="C112" s="16" t="s">
        <v>42</v>
      </c>
      <c r="D112" s="27">
        <f>'2022'!G207</f>
        <v>50</v>
      </c>
      <c r="E112" s="27">
        <f>'2023'!G103</f>
        <v>100</v>
      </c>
      <c r="F112" s="27">
        <f>'2024'!G98</f>
        <v>50</v>
      </c>
      <c r="G112" s="28">
        <v>0</v>
      </c>
      <c r="H112" s="27">
        <v>0</v>
      </c>
      <c r="I112" s="27">
        <v>0</v>
      </c>
      <c r="J112" s="27">
        <f t="shared" si="9"/>
        <v>200</v>
      </c>
    </row>
    <row r="113" spans="1:10" x14ac:dyDescent="0.25">
      <c r="A113" s="95"/>
      <c r="B113" s="59"/>
      <c r="C113" s="16" t="s">
        <v>43</v>
      </c>
      <c r="D113" s="27">
        <f>'2022'!G208</f>
        <v>0</v>
      </c>
      <c r="E113" s="27">
        <f>'2023'!G109</f>
        <v>0</v>
      </c>
      <c r="F113" s="27">
        <f>'2024'!G94</f>
        <v>0</v>
      </c>
      <c r="G113" s="28">
        <f>'2025'!G84</f>
        <v>0</v>
      </c>
      <c r="H113" s="27">
        <f>'2026'!G75</f>
        <v>0</v>
      </c>
      <c r="I113" s="27">
        <f>'2027'!G75</f>
        <v>0</v>
      </c>
      <c r="J113" s="27">
        <f t="shared" si="9"/>
        <v>0</v>
      </c>
    </row>
    <row r="114" spans="1:10" x14ac:dyDescent="0.25">
      <c r="A114" s="95"/>
      <c r="B114" s="59"/>
      <c r="C114" s="16" t="s">
        <v>44</v>
      </c>
      <c r="D114" s="27">
        <f>'2022'!G209</f>
        <v>0</v>
      </c>
      <c r="E114" s="27">
        <v>0</v>
      </c>
      <c r="F114" s="27">
        <v>0</v>
      </c>
      <c r="G114" s="28">
        <f>'2025'!G85</f>
        <v>0</v>
      </c>
      <c r="H114" s="27">
        <f>'2026'!G76</f>
        <v>0</v>
      </c>
      <c r="I114" s="27">
        <f>'2027'!G76</f>
        <v>0</v>
      </c>
      <c r="J114" s="27">
        <f t="shared" si="9"/>
        <v>0</v>
      </c>
    </row>
    <row r="115" spans="1:10" ht="30" x14ac:dyDescent="0.25">
      <c r="A115" s="95"/>
      <c r="B115" s="59"/>
      <c r="C115" s="16" t="s">
        <v>24</v>
      </c>
      <c r="D115" s="27">
        <f>'2022'!G210</f>
        <v>50</v>
      </c>
      <c r="E115" s="27">
        <f>'2023'!G106</f>
        <v>100</v>
      </c>
      <c r="F115" s="27">
        <f>'2024'!G101</f>
        <v>50</v>
      </c>
      <c r="G115" s="28">
        <v>0</v>
      </c>
      <c r="H115" s="27">
        <v>0</v>
      </c>
      <c r="I115" s="27">
        <v>0</v>
      </c>
      <c r="J115" s="27">
        <f t="shared" si="9"/>
        <v>200</v>
      </c>
    </row>
    <row r="116" spans="1:10" x14ac:dyDescent="0.25">
      <c r="A116" s="96"/>
      <c r="B116" s="60"/>
      <c r="C116" s="16" t="s">
        <v>57</v>
      </c>
      <c r="D116" s="27">
        <v>0</v>
      </c>
      <c r="E116" s="27">
        <f>'2023'!G102</f>
        <v>0</v>
      </c>
      <c r="F116" s="27">
        <f>'2024'!G87</f>
        <v>0</v>
      </c>
      <c r="G116" s="28">
        <f>'2025'!G77</f>
        <v>0</v>
      </c>
      <c r="H116" s="27">
        <f>'2026'!G73</f>
        <v>0</v>
      </c>
      <c r="I116" s="27">
        <f>'2027'!G73</f>
        <v>0</v>
      </c>
      <c r="J116" s="27">
        <f t="shared" si="9"/>
        <v>0</v>
      </c>
    </row>
    <row r="117" spans="1:10" x14ac:dyDescent="0.25">
      <c r="A117" s="92" t="s">
        <v>158</v>
      </c>
      <c r="B117" s="58" t="s">
        <v>157</v>
      </c>
      <c r="C117" s="16" t="s">
        <v>42</v>
      </c>
      <c r="D117" s="27">
        <v>0</v>
      </c>
      <c r="E117" s="27">
        <f>'2023'!G108</f>
        <v>13295</v>
      </c>
      <c r="F117" s="27">
        <f>'2024'!G93</f>
        <v>13295</v>
      </c>
      <c r="G117" s="28">
        <v>0</v>
      </c>
      <c r="H117" s="27">
        <v>0</v>
      </c>
      <c r="I117" s="27">
        <v>0</v>
      </c>
      <c r="J117" s="27">
        <f t="shared" si="9"/>
        <v>26590</v>
      </c>
    </row>
    <row r="118" spans="1:10" x14ac:dyDescent="0.25">
      <c r="A118" s="95"/>
      <c r="B118" s="59"/>
      <c r="C118" s="16" t="s">
        <v>43</v>
      </c>
      <c r="D118" s="27">
        <f>'2022'!G208</f>
        <v>0</v>
      </c>
      <c r="E118" s="27">
        <f>'2023'!G104</f>
        <v>0</v>
      </c>
      <c r="F118" s="27">
        <f>'2024'!G89</f>
        <v>0</v>
      </c>
      <c r="G118" s="28">
        <f>'2025'!G84</f>
        <v>0</v>
      </c>
      <c r="H118" s="27">
        <f>'2026'!G75</f>
        <v>0</v>
      </c>
      <c r="I118" s="27">
        <f>'2027'!G75</f>
        <v>0</v>
      </c>
      <c r="J118" s="27">
        <f t="shared" si="9"/>
        <v>0</v>
      </c>
    </row>
    <row r="119" spans="1:10" x14ac:dyDescent="0.25">
      <c r="A119" s="95"/>
      <c r="B119" s="59"/>
      <c r="C119" s="16" t="s">
        <v>44</v>
      </c>
      <c r="D119" s="27">
        <v>0</v>
      </c>
      <c r="E119" s="27">
        <f>'2023'!G110</f>
        <v>13295</v>
      </c>
      <c r="F119" s="27">
        <f>'2024'!G95</f>
        <v>13295</v>
      </c>
      <c r="G119" s="28">
        <f>'2025'!G85</f>
        <v>0</v>
      </c>
      <c r="H119" s="27">
        <f>'2026'!G76</f>
        <v>0</v>
      </c>
      <c r="I119" s="27">
        <f>'2027'!G76</f>
        <v>0</v>
      </c>
      <c r="J119" s="27">
        <f t="shared" si="9"/>
        <v>26590</v>
      </c>
    </row>
    <row r="120" spans="1:10" ht="30" x14ac:dyDescent="0.25">
      <c r="A120" s="95"/>
      <c r="B120" s="59"/>
      <c r="C120" s="16" t="s">
        <v>24</v>
      </c>
      <c r="D120" s="27">
        <v>0</v>
      </c>
      <c r="E120" s="27">
        <f>'2023'!G111</f>
        <v>0</v>
      </c>
      <c r="F120" s="27">
        <v>0</v>
      </c>
      <c r="G120" s="28">
        <v>0</v>
      </c>
      <c r="H120" s="27">
        <v>0</v>
      </c>
      <c r="I120" s="27">
        <v>0</v>
      </c>
      <c r="J120" s="27">
        <f t="shared" si="9"/>
        <v>0</v>
      </c>
    </row>
    <row r="121" spans="1:10" x14ac:dyDescent="0.25">
      <c r="A121" s="96"/>
      <c r="B121" s="60"/>
      <c r="C121" s="16" t="s">
        <v>57</v>
      </c>
      <c r="D121" s="27">
        <f>'2022'!G211</f>
        <v>0</v>
      </c>
      <c r="E121" s="27">
        <f>'2023'!G112</f>
        <v>0</v>
      </c>
      <c r="F121" s="27">
        <f>'2024'!G107</f>
        <v>0</v>
      </c>
      <c r="G121" s="28">
        <f>'2025'!G87</f>
        <v>0</v>
      </c>
      <c r="H121" s="27">
        <f>'2026'!G78</f>
        <v>0</v>
      </c>
      <c r="I121" s="27">
        <f>'2027'!G78</f>
        <v>0</v>
      </c>
      <c r="J121" s="27">
        <f t="shared" si="9"/>
        <v>0</v>
      </c>
    </row>
    <row r="122" spans="1:10" x14ac:dyDescent="0.25">
      <c r="A122" s="92" t="s">
        <v>179</v>
      </c>
      <c r="B122" s="58" t="s">
        <v>177</v>
      </c>
      <c r="C122" s="16" t="s">
        <v>42</v>
      </c>
      <c r="D122" s="27">
        <v>0</v>
      </c>
      <c r="E122" s="27">
        <v>0</v>
      </c>
      <c r="F122" s="27">
        <f>'2024'!G103</f>
        <v>44.6</v>
      </c>
      <c r="G122" s="28">
        <f>'2025'!G83</f>
        <v>60</v>
      </c>
      <c r="H122" s="27">
        <f>'2026'!G79</f>
        <v>0</v>
      </c>
      <c r="I122" s="27">
        <f>'2027'!G79</f>
        <v>0</v>
      </c>
      <c r="J122" s="27">
        <f t="shared" ref="J122:J126" si="11">SUM(D122:I122)</f>
        <v>104.6</v>
      </c>
    </row>
    <row r="123" spans="1:10" x14ac:dyDescent="0.25">
      <c r="A123" s="95"/>
      <c r="B123" s="59"/>
      <c r="C123" s="16" t="s">
        <v>43</v>
      </c>
      <c r="D123" s="27">
        <f>'2022'!G213</f>
        <v>0</v>
      </c>
      <c r="E123" s="27">
        <f>'2023'!G114</f>
        <v>0</v>
      </c>
      <c r="F123" s="27">
        <f>'2024'!G109</f>
        <v>0</v>
      </c>
      <c r="G123" s="28">
        <f>'2025'!G89</f>
        <v>0</v>
      </c>
      <c r="H123" s="27">
        <f>'2026'!G80</f>
        <v>0</v>
      </c>
      <c r="I123" s="27">
        <v>0</v>
      </c>
      <c r="J123" s="27">
        <f t="shared" si="11"/>
        <v>0</v>
      </c>
    </row>
    <row r="124" spans="1:10" x14ac:dyDescent="0.25">
      <c r="A124" s="95"/>
      <c r="B124" s="59"/>
      <c r="C124" s="16" t="s">
        <v>44</v>
      </c>
      <c r="D124" s="27">
        <f>'2022'!G214</f>
        <v>0</v>
      </c>
      <c r="E124" s="27">
        <v>0</v>
      </c>
      <c r="F124" s="27">
        <v>0</v>
      </c>
      <c r="G124" s="28">
        <f>'2025'!G90</f>
        <v>0</v>
      </c>
      <c r="H124" s="27">
        <f>'2026'!G81</f>
        <v>0</v>
      </c>
      <c r="I124" s="27">
        <f>'2027'!G80</f>
        <v>0</v>
      </c>
      <c r="J124" s="27">
        <f t="shared" si="11"/>
        <v>0</v>
      </c>
    </row>
    <row r="125" spans="1:10" ht="30" x14ac:dyDescent="0.25">
      <c r="A125" s="95"/>
      <c r="B125" s="59"/>
      <c r="C125" s="16" t="s">
        <v>24</v>
      </c>
      <c r="D125" s="27">
        <v>0</v>
      </c>
      <c r="E125" s="27">
        <f>'2023'!G111</f>
        <v>0</v>
      </c>
      <c r="F125" s="27">
        <f>'2024'!G106</f>
        <v>44.6</v>
      </c>
      <c r="G125" s="28">
        <f>'2025'!G86</f>
        <v>60</v>
      </c>
      <c r="H125" s="27">
        <f>'2026'!G82</f>
        <v>0</v>
      </c>
      <c r="I125" s="27">
        <f>'2027'!G81</f>
        <v>0</v>
      </c>
      <c r="J125" s="27">
        <f t="shared" si="11"/>
        <v>104.6</v>
      </c>
    </row>
    <row r="126" spans="1:10" ht="92.25" customHeight="1" x14ac:dyDescent="0.25">
      <c r="A126" s="96"/>
      <c r="B126" s="60"/>
      <c r="C126" s="16" t="s">
        <v>57</v>
      </c>
      <c r="D126" s="27">
        <f>'2022'!G216</f>
        <v>0</v>
      </c>
      <c r="E126" s="27">
        <f>'2023'!G117</f>
        <v>0</v>
      </c>
      <c r="F126" s="27">
        <f>'2024'!G112</f>
        <v>0</v>
      </c>
      <c r="G126" s="28">
        <f>'2025'!G92</f>
        <v>0</v>
      </c>
      <c r="H126" s="27">
        <f>'2026'!G83</f>
        <v>0</v>
      </c>
      <c r="I126" s="27">
        <f>'2027'!G82</f>
        <v>0</v>
      </c>
      <c r="J126" s="27">
        <f t="shared" si="11"/>
        <v>0</v>
      </c>
    </row>
    <row r="128" spans="1:10" x14ac:dyDescent="0.25">
      <c r="C128" s="82" t="s">
        <v>116</v>
      </c>
      <c r="D128" s="82"/>
      <c r="E128" s="82"/>
    </row>
  </sheetData>
  <mergeCells count="56">
    <mergeCell ref="A67:A71"/>
    <mergeCell ref="B67:B71"/>
    <mergeCell ref="A122:A126"/>
    <mergeCell ref="B122:B126"/>
    <mergeCell ref="C128:E128"/>
    <mergeCell ref="A107:A111"/>
    <mergeCell ref="B107:B111"/>
    <mergeCell ref="A112:A116"/>
    <mergeCell ref="B112:B116"/>
    <mergeCell ref="A72:A76"/>
    <mergeCell ref="B72:B76"/>
    <mergeCell ref="A117:A121"/>
    <mergeCell ref="B117:B121"/>
    <mergeCell ref="A17:A21"/>
    <mergeCell ref="B17:B21"/>
    <mergeCell ref="A42:A46"/>
    <mergeCell ref="B42:B46"/>
    <mergeCell ref="A102:A106"/>
    <mergeCell ref="B102:B106"/>
    <mergeCell ref="A92:A96"/>
    <mergeCell ref="B92:B96"/>
    <mergeCell ref="A97:A101"/>
    <mergeCell ref="B97:B101"/>
    <mergeCell ref="A77:A81"/>
    <mergeCell ref="B77:B81"/>
    <mergeCell ref="A87:A91"/>
    <mergeCell ref="B87:B91"/>
    <mergeCell ref="A82:A86"/>
    <mergeCell ref="B82:B86"/>
    <mergeCell ref="D1:J1"/>
    <mergeCell ref="A3:J3"/>
    <mergeCell ref="C5:C6"/>
    <mergeCell ref="D5:J5"/>
    <mergeCell ref="A12:A16"/>
    <mergeCell ref="B12:B16"/>
    <mergeCell ref="B7:B11"/>
    <mergeCell ref="A7:A11"/>
    <mergeCell ref="A5:A6"/>
    <mergeCell ref="B5:B6"/>
    <mergeCell ref="G2:J2"/>
    <mergeCell ref="A62:A66"/>
    <mergeCell ref="B62:B66"/>
    <mergeCell ref="A22:A26"/>
    <mergeCell ref="B22:B26"/>
    <mergeCell ref="A27:A31"/>
    <mergeCell ref="B27:B31"/>
    <mergeCell ref="A32:A36"/>
    <mergeCell ref="B32:B36"/>
    <mergeCell ref="A57:A61"/>
    <mergeCell ref="B57:B61"/>
    <mergeCell ref="B37:B41"/>
    <mergeCell ref="A37:A41"/>
    <mergeCell ref="A47:A51"/>
    <mergeCell ref="B47:B51"/>
    <mergeCell ref="A52:A56"/>
    <mergeCell ref="B52:B56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rowBreaks count="2" manualBreakCount="2">
    <brk id="36" max="16383" man="1"/>
    <brk id="75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"/>
  <sheetViews>
    <sheetView workbookViewId="0">
      <selection activeCell="D3" sqref="D3:K9"/>
    </sheetView>
  </sheetViews>
  <sheetFormatPr defaultRowHeight="15" x14ac:dyDescent="0.25"/>
  <cols>
    <col min="1" max="1" width="43.140625" customWidth="1"/>
    <col min="2" max="2" width="19" customWidth="1"/>
    <col min="4" max="4" width="26.42578125" customWidth="1"/>
    <col min="5" max="5" width="10.140625" customWidth="1"/>
    <col min="6" max="10" width="9.5703125" bestFit="1" customWidth="1"/>
    <col min="11" max="11" width="10.5703125" bestFit="1" customWidth="1"/>
  </cols>
  <sheetData>
    <row r="2" spans="1:11" x14ac:dyDescent="0.25">
      <c r="A2" t="s">
        <v>73</v>
      </c>
    </row>
    <row r="3" spans="1:11" ht="15" customHeight="1" x14ac:dyDescent="0.25">
      <c r="A3" s="1" t="str">
        <f>'Ресурсное обеспечение'!C7</f>
        <v>всего, в т.ч.</v>
      </c>
      <c r="B3" s="28">
        <f>'Ресурсное обеспечение'!J7</f>
        <v>628397.62116999994</v>
      </c>
      <c r="D3" s="99" t="s">
        <v>56</v>
      </c>
      <c r="E3" s="101" t="s">
        <v>49</v>
      </c>
      <c r="F3" s="101"/>
      <c r="G3" s="101"/>
      <c r="H3" s="101"/>
      <c r="I3" s="101"/>
      <c r="J3" s="101"/>
      <c r="K3" s="102"/>
    </row>
    <row r="4" spans="1:11" x14ac:dyDescent="0.25">
      <c r="A4" s="1" t="str">
        <f>'Ресурсное обеспечение'!C8</f>
        <v>федеральный бюджет</v>
      </c>
      <c r="B4" s="28">
        <f>'Ресурсное обеспечение'!J8</f>
        <v>0</v>
      </c>
      <c r="D4" s="100"/>
      <c r="E4" s="1">
        <v>2022</v>
      </c>
      <c r="F4" s="1">
        <v>2023</v>
      </c>
      <c r="G4" s="1">
        <v>2024</v>
      </c>
      <c r="H4" s="1">
        <v>2025</v>
      </c>
      <c r="I4" s="1">
        <v>2026</v>
      </c>
      <c r="J4" s="1">
        <v>2027</v>
      </c>
      <c r="K4" s="1" t="s">
        <v>39</v>
      </c>
    </row>
    <row r="5" spans="1:11" x14ac:dyDescent="0.25">
      <c r="A5" s="1" t="str">
        <f>'Ресурсное обеспечение'!C9</f>
        <v>областной бюджет</v>
      </c>
      <c r="B5" s="28">
        <f>'Ресурсное обеспечение'!J9</f>
        <v>544479.14999999991</v>
      </c>
      <c r="D5" s="16" t="s">
        <v>46</v>
      </c>
      <c r="E5" s="27">
        <f>'Ресурсное обеспечение'!D7</f>
        <v>195985.853</v>
      </c>
      <c r="F5" s="27">
        <f>'Ресурсное обеспечение'!E7</f>
        <v>145929.48676999999</v>
      </c>
      <c r="G5" s="27">
        <f>'Ресурсное обеспечение'!F7</f>
        <v>102540.4814</v>
      </c>
      <c r="H5" s="27">
        <f>'Ресурсное обеспечение'!G7</f>
        <v>61967.1</v>
      </c>
      <c r="I5" s="27">
        <f>'Ресурсное обеспечение'!H7</f>
        <v>61230.5</v>
      </c>
      <c r="J5" s="27">
        <f>'Ресурсное обеспечение'!I7</f>
        <v>60744.2</v>
      </c>
      <c r="K5" s="27">
        <f>'Ресурсное обеспечение'!J7</f>
        <v>628397.62116999994</v>
      </c>
    </row>
    <row r="6" spans="1:11" x14ac:dyDescent="0.25">
      <c r="A6" s="1" t="str">
        <f>'Ресурсное обеспечение'!C10</f>
        <v>бюджет Уржумского муниципального района</v>
      </c>
      <c r="B6" s="28">
        <f>'Ресурсное обеспечение'!J10</f>
        <v>82243.202399999995</v>
      </c>
      <c r="D6" s="16" t="s">
        <v>43</v>
      </c>
      <c r="E6" s="27">
        <f>'Ресурсное обеспечение'!D8</f>
        <v>0</v>
      </c>
      <c r="F6" s="27">
        <f>'Ресурсное обеспечение'!E8</f>
        <v>0</v>
      </c>
      <c r="G6" s="28">
        <f>'Ресурсное обеспечение'!F8</f>
        <v>0</v>
      </c>
      <c r="H6" s="28">
        <f>'Ресурсное обеспечение'!G8</f>
        <v>0</v>
      </c>
      <c r="I6" s="28">
        <f>'Ресурсное обеспечение'!H8</f>
        <v>0</v>
      </c>
      <c r="J6" s="27">
        <f>'Ресурсное обеспечение'!I8</f>
        <v>0</v>
      </c>
      <c r="K6" s="27">
        <f>'Ресурсное обеспечение'!J8</f>
        <v>0</v>
      </c>
    </row>
    <row r="7" spans="1:11" x14ac:dyDescent="0.25">
      <c r="A7" s="1" t="str">
        <f>'Ресурсное обеспечение'!C11</f>
        <v>бюджет поселений</v>
      </c>
      <c r="B7" s="28">
        <f>'Ресурсное обеспечение'!J11</f>
        <v>1675.2687699999999</v>
      </c>
      <c r="D7" s="16" t="s">
        <v>44</v>
      </c>
      <c r="E7" s="27">
        <f>'Ресурсное обеспечение'!D9</f>
        <v>185750.6</v>
      </c>
      <c r="F7" s="27">
        <f>'Ресурсное обеспечение'!E9</f>
        <v>134165</v>
      </c>
      <c r="G7" s="28">
        <f>'Ресурсное обеспечение'!F9</f>
        <v>86419.55</v>
      </c>
      <c r="H7" s="28">
        <f>'Ресурсное обеспечение'!G9</f>
        <v>46266</v>
      </c>
      <c r="I7" s="28">
        <f>'Ресурсное обеспечение'!H9</f>
        <v>45972</v>
      </c>
      <c r="J7" s="28">
        <f>'Ресурсное обеспечение'!I9</f>
        <v>45906</v>
      </c>
      <c r="K7" s="27">
        <f>'Ресурсное обеспечение'!J9</f>
        <v>544479.14999999991</v>
      </c>
    </row>
    <row r="8" spans="1:11" ht="30" x14ac:dyDescent="0.25">
      <c r="D8" s="16" t="s">
        <v>24</v>
      </c>
      <c r="E8" s="27">
        <f>'Ресурсное обеспечение'!D10</f>
        <v>10083.448</v>
      </c>
      <c r="F8" s="27">
        <f>'Ресурсное обеспечение'!E10</f>
        <v>11721.565999999999</v>
      </c>
      <c r="G8" s="28">
        <f>'Ресурсное обеспечение'!F10</f>
        <v>14644.888399999998</v>
      </c>
      <c r="H8" s="28">
        <f>'Ресурсное обеспечение'!G10</f>
        <v>15699.6</v>
      </c>
      <c r="I8" s="28">
        <f>'Ресурсное обеспечение'!H10</f>
        <v>15257</v>
      </c>
      <c r="J8" s="28">
        <f>'Ресурсное обеспечение'!I10</f>
        <v>14836.7</v>
      </c>
      <c r="K8" s="27">
        <f>'Ресурсное обеспечение'!J10</f>
        <v>82243.202399999995</v>
      </c>
    </row>
    <row r="9" spans="1:11" x14ac:dyDescent="0.25">
      <c r="D9" s="16" t="s">
        <v>4</v>
      </c>
      <c r="E9" s="27">
        <f>'Ресурсное обеспечение'!D11</f>
        <v>151.80500000000001</v>
      </c>
      <c r="F9" s="27">
        <f>'Ресурсное обеспечение'!E11</f>
        <v>42.920769999999997</v>
      </c>
      <c r="G9" s="28">
        <f>'Ресурсное обеспечение'!F11</f>
        <v>1476.0429999999999</v>
      </c>
      <c r="H9" s="28">
        <f>'Ресурсное обеспечение'!G11</f>
        <v>1.5</v>
      </c>
      <c r="I9" s="28">
        <f>'Ресурсное обеспечение'!H11</f>
        <v>1.5</v>
      </c>
      <c r="J9" s="28">
        <f>'Ресурсное обеспечение'!I11</f>
        <v>1.5</v>
      </c>
      <c r="K9" s="27">
        <f>'Ресурсное обеспечение'!J11</f>
        <v>1675.2687699999999</v>
      </c>
    </row>
  </sheetData>
  <mergeCells count="2">
    <mergeCell ref="D3:D4"/>
    <mergeCell ref="E3:K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D2" sqref="D2"/>
    </sheetView>
  </sheetViews>
  <sheetFormatPr defaultRowHeight="15" x14ac:dyDescent="0.25"/>
  <cols>
    <col min="1" max="1" width="18" customWidth="1"/>
    <col min="2" max="2" width="18.7109375" customWidth="1"/>
    <col min="3" max="3" width="16.5703125" customWidth="1"/>
    <col min="4" max="4" width="27.7109375" customWidth="1"/>
  </cols>
  <sheetData>
    <row r="1" spans="1:4" x14ac:dyDescent="0.25">
      <c r="A1" s="5"/>
    </row>
    <row r="2" spans="1:4" x14ac:dyDescent="0.25">
      <c r="A2" t="s">
        <v>47</v>
      </c>
      <c r="B2" s="5">
        <f>SUM('Ресурсное обеспечение'!J12,'Ресурсное обеспечение'!J77,'Ресурсное обеспечение'!J92,'Ресурсное обеспечение'!J97,'Ресурсное обеспечение'!J107)</f>
        <v>598388.47516999999</v>
      </c>
      <c r="D2" s="5">
        <f>'Ресурсное обеспечение'!$J$7</f>
        <v>628397.62116999994</v>
      </c>
    </row>
    <row r="4" spans="1:4" x14ac:dyDescent="0.25">
      <c r="B4" s="11"/>
      <c r="D4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2022</vt:lpstr>
      <vt:lpstr>2023</vt:lpstr>
      <vt:lpstr>2024</vt:lpstr>
      <vt:lpstr>2025</vt:lpstr>
      <vt:lpstr>2026</vt:lpstr>
      <vt:lpstr>2027</vt:lpstr>
      <vt:lpstr>Ресурсное обеспечение</vt:lpstr>
      <vt:lpstr>для программы</vt:lpstr>
      <vt:lpstr>Проверялка</vt:lpstr>
      <vt:lpstr>'2022'!Область_печати</vt:lpstr>
      <vt:lpstr>'2023'!Область_печати</vt:lpstr>
      <vt:lpstr>'2024'!Область_печати</vt:lpstr>
      <vt:lpstr>'2025'!Область_печати</vt:lpstr>
      <vt:lpstr>'2026'!Область_печати</vt:lpstr>
      <vt:lpstr>'2027'!Область_печати</vt:lpstr>
      <vt:lpstr>'Ресурсное обеспечение'!Область_печати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</dc:creator>
  <cp:lastModifiedBy>Наталья Н. В. Ковязина</cp:lastModifiedBy>
  <cp:lastPrinted>2024-11-14T08:11:45Z</cp:lastPrinted>
  <dcterms:created xsi:type="dcterms:W3CDTF">2021-01-19T10:10:41Z</dcterms:created>
  <dcterms:modified xsi:type="dcterms:W3CDTF">2024-11-14T08:11:54Z</dcterms:modified>
</cp:coreProperties>
</file>